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/>
  </bookViews>
  <sheets>
    <sheet name="Доходы" sheetId="12" r:id="rId1"/>
    <sheet name="Расходы" sheetId="8" r:id="rId2"/>
    <sheet name="ExportParams" sheetId="10" state="hidden" r:id="rId3"/>
    <sheet name="Источники" sheetId="11" r:id="rId4"/>
  </sheets>
  <definedNames>
    <definedName name="_xlnm._FilterDatabase" localSheetId="0" hidden="1">Доходы!$A$18:$I$18</definedName>
    <definedName name="_xlnm._FilterDatabase" localSheetId="1" hidden="1">Расходы!$A$13:$F$13</definedName>
    <definedName name="APPT" localSheetId="1">Расходы!#REF!</definedName>
    <definedName name="EXPORT_PARAM_SRC_KIND">ExportParams!$B$2</definedName>
    <definedName name="EXPORT_SRC_CODE">ExportParams!$B$3</definedName>
    <definedName name="EXPORT_SRC_KIND">ExportParams!$B$1</definedName>
    <definedName name="FILE_NAME">#REF!</definedName>
    <definedName name="FIO" localSheetId="1">Расходы!#REF!</definedName>
    <definedName name="FORM_CODE">#REF!</definedName>
    <definedName name="PARAMS">#REF!</definedName>
    <definedName name="PERIOD">#REF!</definedName>
    <definedName name="RANGE_NAMES">#REF!</definedName>
    <definedName name="RBEGIN_1" localSheetId="1">Расходы!$A$13</definedName>
    <definedName name="REG_DATE">#REF!</definedName>
    <definedName name="REND_1" localSheetId="1">Расходы!$A$63</definedName>
    <definedName name="SIGN" localSheetId="1">Расходы!#REF!</definedName>
    <definedName name="SRC_CODE">#REF!</definedName>
    <definedName name="SRC_KIND">#REF!</definedName>
    <definedName name="_xlnm.Print_Titles" localSheetId="0">Доходы!$18:$18</definedName>
    <definedName name="_xlnm.Print_Titles" localSheetId="1">Расходы!$12:$12</definedName>
    <definedName name="_xlnm.Print_Area" localSheetId="3">Источники!$A$1:$P$25</definedName>
  </definedNames>
  <calcPr calcId="114210" fullCalcOnLoad="1"/>
</workbook>
</file>

<file path=xl/calcChain.xml><?xml version="1.0" encoding="utf-8"?>
<calcChain xmlns="http://schemas.openxmlformats.org/spreadsheetml/2006/main">
  <c r="J15" i="11"/>
  <c r="J14"/>
  <c r="J13"/>
  <c r="J11"/>
  <c r="J10"/>
  <c r="J9"/>
  <c r="J8"/>
  <c r="J7"/>
  <c r="J6"/>
  <c r="G6"/>
  <c r="G7"/>
  <c r="G8"/>
  <c r="G13"/>
  <c r="G14"/>
  <c r="G15"/>
  <c r="G11"/>
  <c r="G10"/>
  <c r="G9"/>
  <c r="E63" i="8"/>
  <c r="D63"/>
  <c r="F14"/>
  <c r="E13"/>
  <c r="D13"/>
  <c r="F15"/>
  <c r="F16"/>
  <c r="F17"/>
  <c r="F19" i="12"/>
  <c r="E19"/>
  <c r="D19"/>
  <c r="F21"/>
  <c r="E21"/>
  <c r="D21"/>
  <c r="F31"/>
  <c r="E31"/>
  <c r="D31"/>
  <c r="F24"/>
  <c r="F23"/>
  <c r="F22"/>
  <c r="E23"/>
  <c r="E22"/>
  <c r="D23"/>
  <c r="D22"/>
  <c r="F27"/>
  <c r="F28"/>
  <c r="F29"/>
  <c r="F30"/>
  <c r="F26"/>
  <c r="F25"/>
  <c r="E26"/>
  <c r="E25"/>
  <c r="D26"/>
  <c r="D25"/>
  <c r="D35"/>
  <c r="D37"/>
  <c r="D34"/>
  <c r="E35"/>
  <c r="E37"/>
  <c r="E34"/>
  <c r="F34"/>
  <c r="F38"/>
  <c r="F37"/>
  <c r="F36"/>
  <c r="F35"/>
  <c r="F33"/>
  <c r="F32"/>
  <c r="E32"/>
  <c r="D32"/>
  <c r="D40"/>
  <c r="D39"/>
  <c r="E40"/>
  <c r="E39"/>
  <c r="F39"/>
  <c r="F41"/>
  <c r="F40"/>
  <c r="F45"/>
  <c r="F44"/>
  <c r="F43"/>
  <c r="D44"/>
  <c r="D43"/>
  <c r="D42"/>
  <c r="E44"/>
  <c r="E43"/>
  <c r="E42"/>
  <c r="F42"/>
  <c r="F49"/>
  <c r="F48"/>
  <c r="F47"/>
  <c r="F46"/>
  <c r="E48"/>
  <c r="E47"/>
  <c r="E46"/>
  <c r="D48"/>
  <c r="D47"/>
  <c r="D46"/>
  <c r="E51"/>
  <c r="E50"/>
  <c r="D51"/>
  <c r="D50"/>
  <c r="F52"/>
  <c r="F51"/>
  <c r="F50"/>
  <c r="D57"/>
  <c r="D56"/>
  <c r="D55"/>
  <c r="D60"/>
  <c r="D62"/>
  <c r="D59"/>
  <c r="D65"/>
  <c r="D64"/>
  <c r="D54"/>
  <c r="D53"/>
  <c r="E57"/>
  <c r="E56"/>
  <c r="E55"/>
  <c r="E60"/>
  <c r="E62"/>
  <c r="E59"/>
  <c r="E65"/>
  <c r="E64"/>
  <c r="E54"/>
  <c r="E53"/>
  <c r="F53"/>
  <c r="F54"/>
  <c r="F55"/>
  <c r="F58"/>
  <c r="F57"/>
  <c r="F56"/>
  <c r="F59"/>
  <c r="F61"/>
  <c r="F60"/>
  <c r="F63"/>
  <c r="F62"/>
  <c r="F66"/>
  <c r="F65"/>
  <c r="F64"/>
  <c r="M6" i="11"/>
  <c r="F61" i="8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3"/>
</calcChain>
</file>

<file path=xl/sharedStrings.xml><?xml version="1.0" encoding="utf-8"?>
<sst xmlns="http://schemas.openxmlformats.org/spreadsheetml/2006/main" count="387" uniqueCount="231">
  <si>
    <t>Результат исполнения бюджета (дефицит / профицит)</t>
  </si>
  <si>
    <t>450</t>
  </si>
  <si>
    <t xml:space="preserve">x                    </t>
  </si>
  <si>
    <t>500</t>
  </si>
  <si>
    <t>EXPORT_SRC_KIND</t>
  </si>
  <si>
    <t>EXPORT_PARAM_SRC_KIND</t>
  </si>
  <si>
    <t>3</t>
  </si>
  <si>
    <t>EXPORT_SRC_CODE</t>
  </si>
  <si>
    <t>58057</t>
  </si>
  <si>
    <t>3. Источники финансирования дефицита бюджета</t>
  </si>
  <si>
    <t>Наименование показателя</t>
  </si>
  <si>
    <t>2</t>
  </si>
  <si>
    <t>Источники финансирования дефицита бюджета - всего, в том числе:</t>
  </si>
  <si>
    <t>Х</t>
  </si>
  <si>
    <t>000 01 00 00 00 00 0000 000</t>
  </si>
  <si>
    <t xml:space="preserve">Изменение остатков средств 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</si>
  <si>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</si>
  <si>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</si>
  <si>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</si>
  <si>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</si>
  <si>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</si>
  <si>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</si>
  <si>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</si>
  <si>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</si>
  <si>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субъектов Российской Федерации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</si>
  <si>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</si>
  <si>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</si>
  <si>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</si>
  <si>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</si>
  <si>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</si>
  <si>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</si>
  <si>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60613448</t>
  </si>
  <si>
    <t>951 0104 1010028200 244</t>
  </si>
  <si>
    <t xml:space="preserve">951 0104 0510028070 244 </t>
  </si>
  <si>
    <t>951 0104 1110028210 244</t>
  </si>
  <si>
    <t>951 0104 9990072390 244</t>
  </si>
  <si>
    <t>951 0107 1110028220 852</t>
  </si>
  <si>
    <t>Резервные сркдства</t>
  </si>
  <si>
    <t>951 0111 9930090100 870</t>
  </si>
  <si>
    <t>951 0113 1110028220 853</t>
  </si>
  <si>
    <t>951 0113 1120028230 244</t>
  </si>
  <si>
    <t>951 0113 1120028320 244</t>
  </si>
  <si>
    <t>951 0113 1310028250 244</t>
  </si>
  <si>
    <t>951 0113 1310028260 244</t>
  </si>
  <si>
    <t>951 0113 1310085010 244</t>
  </si>
  <si>
    <t>951 0203 9990051180 121</t>
  </si>
  <si>
    <t>951 0203 9990051180 129</t>
  </si>
  <si>
    <t>951 0309 0520089010 540</t>
  </si>
  <si>
    <t>951 0310 0510028070 244</t>
  </si>
  <si>
    <t>951 0409 0910028180 244</t>
  </si>
  <si>
    <t>951 0409 0920028190 244</t>
  </si>
  <si>
    <t>951 0502 0420028340 244</t>
  </si>
  <si>
    <t>951 0502 0310028310 244</t>
  </si>
  <si>
    <t>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</si>
  <si>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951 0502 03100S3660 810</t>
  </si>
  <si>
    <t>951 0502 0310073660 810</t>
  </si>
  <si>
    <t>951 0503 0210028020 244</t>
  </si>
  <si>
    <t>951 0503 0210028030 244</t>
  </si>
  <si>
    <t>951 0503 0310028050 244</t>
  </si>
  <si>
    <t>951 0503 0320028330 244</t>
  </si>
  <si>
    <t>951 0503 0710028130 244</t>
  </si>
  <si>
    <t>951 0503 0720028160 244</t>
  </si>
  <si>
    <t>951 0505 1250089010 540</t>
  </si>
  <si>
    <t>Иные пенсии, социальные доплаты к пенсиям</t>
  </si>
  <si>
    <t>951 1001 1110028270 312</t>
  </si>
  <si>
    <t>951 0801 0610000590 611</t>
  </si>
  <si>
    <t>951 0801 05100280700 612</t>
  </si>
  <si>
    <t>951 0801 1010028350 612</t>
  </si>
  <si>
    <t>Глава Малолученского сельского поселения</t>
  </si>
  <si>
    <t>Главный специалист</t>
  </si>
  <si>
    <t>А.В.Волков</t>
  </si>
  <si>
    <t>Е.А.Лозовая</t>
  </si>
  <si>
    <t>000 01 05 02 01 10 0000 510</t>
  </si>
  <si>
    <t xml:space="preserve">951 0102 9910000110 121 </t>
  </si>
  <si>
    <t xml:space="preserve">951 0102 9910000110 122 </t>
  </si>
  <si>
    <t xml:space="preserve">951 0102 9910000110 129 </t>
  </si>
  <si>
    <t>Доходы, получаемые в виде  арендной  платы, а также средства от продажи права на заключение договоров аренды за земли, находящиеся в собственности поселений ( за исключением земельных участков  муниципальных бюджетных и автономных учреждений)</t>
  </si>
  <si>
    <t>000 11105025100000120</t>
  </si>
  <si>
    <t>Государственная пошлина за совершение нотариальных действий ( за исключением действий, совершаемых консульскими учреждениями РФ)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</si>
  <si>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совершение нотариальных действий</t>
  </si>
  <si>
    <t>000 10804000010000110</t>
  </si>
  <si>
    <t>000 10804020010000110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</si>
  <si>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</si>
  <si>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</si>
  <si>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</si>
  <si>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</si>
  <si>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</si>
  <si>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</si>
  <si>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</si>
  <si>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000 10601000020000110</t>
  </si>
  <si>
    <t>000 10601030100000110</t>
  </si>
  <si>
    <t>000 10606000000000110</t>
  </si>
  <si>
    <t>000 10606030000000110</t>
  </si>
  <si>
    <t>000 10606033100000110</t>
  </si>
  <si>
    <t>000 10606040000000110</t>
  </si>
  <si>
    <t>000 10606043100000110</t>
  </si>
  <si>
    <t>Уменьшение прочих остатков денежных средств  бюджетов субъектов Российской Федерации</t>
  </si>
  <si>
    <t>000 01 05 02 01 02 0000 610</t>
  </si>
  <si>
    <t>(подпись)</t>
  </si>
  <si>
    <t>(расшифровка подписи)</t>
  </si>
  <si>
    <r>
      <t>Периодичность:</t>
    </r>
    <r>
      <rPr>
        <u/>
        <sz val="8"/>
        <rFont val="Arial Cyr"/>
        <charset val="204"/>
      </rPr>
      <t xml:space="preserve"> месячная</t>
    </r>
    <r>
      <rPr>
        <sz val="8"/>
        <rFont val="Arial Cyr"/>
        <family val="2"/>
        <charset val="204"/>
      </rPr>
      <t>, годовая</t>
    </r>
  </si>
  <si>
    <t>"6" апреля 2016</t>
  </si>
  <si>
    <t>951</t>
  </si>
  <si>
    <t>Администрация Малолученского сельского поселения</t>
  </si>
  <si>
    <t>Бюджет Малолученского сельского поселения Дубовского района</t>
  </si>
  <si>
    <t>Прочие межбюджетные трансферты, передаваемые бюджетам поселений</t>
  </si>
  <si>
    <t xml:space="preserve">Прочие межбюджетные трансферты, передаваемые бюджетам </t>
  </si>
  <si>
    <t>000 20204999000000151</t>
  </si>
  <si>
    <t>000 20204999100000151</t>
  </si>
  <si>
    <t xml:space="preserve">Субвенции местным бюджетам на выполнение передаваемых полномочий субъектов Российской Федерации </t>
  </si>
  <si>
    <t xml:space="preserve">Субвенции бюджетам поселений на выполнение передаваемых полномочий субъектов Российской Федерации </t>
  </si>
  <si>
    <t>000 20203024100000151</t>
  </si>
  <si>
    <t>000 20203024000000151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</si>
  <si>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</si>
  <si>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000 20203015100000151</t>
  </si>
  <si>
    <t>Дотации бюджетам поселений на выравнивание бюджетной обеспеченности</t>
  </si>
  <si>
    <t>000 20201001100000151</t>
  </si>
  <si>
    <t>Денежные взыскания (\штрафы), установленные законами субъектов РФ за несоблюдение муниципальных правовых актов, зачисляемые в бюджеты поселений</t>
  </si>
  <si>
    <t>000 11651040020000140</t>
  </si>
  <si>
    <t>Денежные взыскания (\штрафы), установленные законами субъектов РФ за несоблюдение муниципальных правовых актов</t>
  </si>
  <si>
    <t>000 11651000020000140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</si>
  <si>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</si>
  <si>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</si>
  <si>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000 11302060100000130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</si>
  <si>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</si>
  <si>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</si>
  <si>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 xml:space="preserve">951 0104 9920000190 122 </t>
  </si>
  <si>
    <t xml:space="preserve">951 0104 9920000190 244 </t>
  </si>
  <si>
    <t xml:space="preserve">951 0104 9920000190 851 </t>
  </si>
  <si>
    <t xml:space="preserve">951 0104 9920000190 852 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</si>
  <si>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</si>
  <si>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</si>
  <si>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</si>
  <si>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</si>
  <si>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субъектов Российской Федерации и муниципальных образований</t>
  </si>
  <si>
    <t>000 20201000000000151</t>
  </si>
  <si>
    <t>Дотации на выравнивание бюджетной обеспеченности</t>
  </si>
  <si>
    <t>000 20201001000000151</t>
  </si>
  <si>
    <t>Субвенции бюджетам субъектов Российской Федерации и муниципальных образований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</si>
  <si>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</si>
  <si>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</si>
  <si>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</si>
  <si>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Иные межбюджетные трансферты</t>
  </si>
  <si>
    <t>000 20204000000000151</t>
  </si>
  <si>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</si>
  <si>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</si>
  <si>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</si>
  <si>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</si>
  <si>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</si>
  <si>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</si>
  <si>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</si>
  <si>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</si>
  <si>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</si>
  <si>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</si>
  <si>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</si>
  <si>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</si>
  <si>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</si>
  <si>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</si>
  <si>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</si>
  <si>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</si>
  <si>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</si>
  <si>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</si>
  <si>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</si>
  <si>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</si>
  <si>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</si>
  <si>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</si>
  <si>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</si>
  <si>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</si>
  <si>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</si>
  <si>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</si>
  <si>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</si>
  <si>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>по ОКТМО</t>
  </si>
  <si>
    <t/>
  </si>
  <si>
    <t>на 01.04.2016 г.</t>
  </si>
  <si>
    <t>01.04.2016</t>
  </si>
  <si>
    <t>Единица измерения: руб.</t>
  </si>
  <si>
    <t>02293226</t>
  </si>
  <si>
    <t>1</t>
  </si>
  <si>
    <t>X</t>
  </si>
  <si>
    <t>в том числе:</t>
  </si>
  <si>
    <t>-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</si>
  <si>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</si>
  <si>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</si>
  <si>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</si>
  <si>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</si>
  <si>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</si>
  <si>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</si>
  <si>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</si>
  <si>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000 10102010010000110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</si>
  <si>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</si>
  <si>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</si>
  <si>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</si>
  <si>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</si>
  <si>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</si>
  <si>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</si>
  <si>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</si>
  <si>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</si>
  <si>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</si>
  <si>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</si>
  <si>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</si>
  <si>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</si>
  <si>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</si>
  <si>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</si>
  <si>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ГОСУДАРСТВЕННАЯ ПОШЛИНА</t>
  </si>
  <si>
    <t>000 10800000000000000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</si>
  <si>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</si>
  <si>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</si>
  <si>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</si>
  <si>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</si>
  <si>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</si>
  <si>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</si>
  <si>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</si>
  <si>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</si>
  <si>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</si>
  <si>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</si>
  <si>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</si>
  <si>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ШТРАФЫ, САНКЦИИ, ВОЗМЕЩЕНИЕ УЩЕРБА</t>
  </si>
  <si>
    <t>000 11600000000000000</t>
  </si>
  <si>
    <t>Расходы бюджета - всего</t>
  </si>
  <si>
    <t>200</t>
  </si>
  <si>
    <t>x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</si>
  <si>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</si>
  <si>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</si>
  <si>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</si>
  <si>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 для обеспечения государственных (муниципальных) нужд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</si>
  <si>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</si>
  <si>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</si>
  <si>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</si>
  <si>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 xml:space="preserve">951 0104 9920000110 121 </t>
  </si>
  <si>
    <t xml:space="preserve">951 0104 9920000110 122 </t>
  </si>
  <si>
    <t xml:space="preserve">951 0104 9920000110 129 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</si>
</sst>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[$-10419]###\ ###\ ###\ ###\ ##0.00"/>
  </numFmts>
  <fonts count="20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11"/>
      <name val="Calibri"/>
      <family val="2"/>
      <charset val="204"/>
    </font>
    <font>
      <b/>
      <sz val="11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u/>
      <sz val="8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  <font>
      <sz val="9"/>
      <name val="Arial"/>
      <family val="2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9" fillId="0" borderId="0"/>
  </cellStyleXfs>
  <cellXfs count="15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11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horizontal="right"/>
    </xf>
    <xf numFmtId="49" fontId="1" fillId="0" borderId="15" xfId="0" applyNumberFormat="1" applyFont="1" applyBorder="1" applyAlignment="1">
      <alignment horizontal="left" wrapText="1"/>
    </xf>
    <xf numFmtId="4" fontId="1" fillId="0" borderId="16" xfId="0" applyNumberFormat="1" applyFont="1" applyBorder="1" applyAlignment="1">
      <alignment horizontal="right"/>
    </xf>
    <xf numFmtId="49" fontId="1" fillId="0" borderId="17" xfId="0" applyNumberFormat="1" applyFont="1" applyBorder="1" applyAlignment="1">
      <alignment horizontal="center" wrapText="1"/>
    </xf>
    <xf numFmtId="49" fontId="1" fillId="0" borderId="18" xfId="0" applyNumberFormat="1" applyFont="1" applyBorder="1" applyAlignment="1">
      <alignment horizontal="center" wrapText="1"/>
    </xf>
    <xf numFmtId="4" fontId="1" fillId="0" borderId="19" xfId="0" applyNumberFormat="1" applyFont="1" applyBorder="1" applyAlignment="1">
      <alignment horizontal="right"/>
    </xf>
    <xf numFmtId="4" fontId="1" fillId="0" borderId="20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4" fontId="1" fillId="0" borderId="12" xfId="0" applyNumberFormat="1" applyFont="1" applyBorder="1" applyAlignment="1">
      <alignment horizontal="right"/>
    </xf>
    <xf numFmtId="49" fontId="1" fillId="0" borderId="22" xfId="0" applyNumberFormat="1" applyFont="1" applyBorder="1" applyAlignment="1">
      <alignment horizontal="left" wrapText="1"/>
    </xf>
    <xf numFmtId="49" fontId="1" fillId="0" borderId="23" xfId="0" applyNumberFormat="1" applyFont="1" applyBorder="1" applyAlignment="1">
      <alignment horizontal="left" wrapText="1"/>
    </xf>
    <xf numFmtId="4" fontId="1" fillId="0" borderId="24" xfId="0" applyNumberFormat="1" applyFont="1" applyBorder="1" applyAlignment="1">
      <alignment horizontal="right"/>
    </xf>
    <xf numFmtId="0" fontId="0" fillId="0" borderId="17" xfId="0" applyBorder="1"/>
    <xf numFmtId="0" fontId="0" fillId="0" borderId="19" xfId="0" applyBorder="1"/>
    <xf numFmtId="49" fontId="1" fillId="0" borderId="25" xfId="0" applyNumberFormat="1" applyFont="1" applyBorder="1" applyAlignment="1">
      <alignment horizontal="center" wrapText="1"/>
    </xf>
    <xf numFmtId="4" fontId="1" fillId="0" borderId="26" xfId="0" applyNumberFormat="1" applyFont="1" applyBorder="1" applyAlignment="1">
      <alignment horizontal="right"/>
    </xf>
    <xf numFmtId="4" fontId="1" fillId="0" borderId="27" xfId="0" applyNumberFormat="1" applyFont="1" applyBorder="1" applyAlignment="1">
      <alignment horizontal="right"/>
    </xf>
    <xf numFmtId="49" fontId="1" fillId="0" borderId="16" xfId="0" applyNumberFormat="1" applyFont="1" applyBorder="1" applyAlignment="1">
      <alignment horizontal="left" wrapText="1"/>
    </xf>
    <xf numFmtId="49" fontId="1" fillId="0" borderId="28" xfId="0" applyNumberFormat="1" applyFont="1" applyBorder="1" applyAlignment="1">
      <alignment horizontal="center" wrapText="1"/>
    </xf>
    <xf numFmtId="0" fontId="0" fillId="0" borderId="29" xfId="0" applyBorder="1"/>
    <xf numFmtId="0" fontId="0" fillId="0" borderId="30" xfId="0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49" fontId="1" fillId="0" borderId="24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29" xfId="0" applyBorder="1" applyAlignment="1">
      <alignment horizontal="right"/>
    </xf>
    <xf numFmtId="49" fontId="4" fillId="0" borderId="23" xfId="0" applyNumberFormat="1" applyFont="1" applyBorder="1" applyAlignment="1">
      <alignment horizontal="left" wrapText="1"/>
    </xf>
    <xf numFmtId="49" fontId="4" fillId="0" borderId="33" xfId="0" applyNumberFormat="1" applyFont="1" applyBorder="1" applyAlignment="1">
      <alignment horizontal="center" wrapText="1"/>
    </xf>
    <xf numFmtId="49" fontId="4" fillId="0" borderId="10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2" fillId="0" borderId="22" xfId="0" applyFont="1" applyBorder="1"/>
    <xf numFmtId="165" fontId="1" fillId="0" borderId="23" xfId="0" applyNumberFormat="1" applyFont="1" applyBorder="1" applyAlignment="1">
      <alignment horizontal="left" wrapText="1"/>
    </xf>
    <xf numFmtId="165" fontId="1" fillId="0" borderId="15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right"/>
    </xf>
    <xf numFmtId="0" fontId="5" fillId="0" borderId="0" xfId="0" applyFont="1" applyFill="1" applyBorder="1"/>
    <xf numFmtId="0" fontId="7" fillId="0" borderId="34" xfId="1" applyNumberFormat="1" applyFont="1" applyFill="1" applyBorder="1" applyAlignment="1">
      <alignment horizontal="center" vertical="center" wrapText="1" readingOrder="1"/>
    </xf>
    <xf numFmtId="0" fontId="7" fillId="0" borderId="35" xfId="1" applyNumberFormat="1" applyFont="1" applyFill="1" applyBorder="1" applyAlignment="1">
      <alignment horizontal="center" vertical="center" wrapText="1" readingOrder="1"/>
    </xf>
    <xf numFmtId="0" fontId="7" fillId="0" borderId="36" xfId="1" applyNumberFormat="1" applyFont="1" applyFill="1" applyBorder="1" applyAlignment="1">
      <alignment horizontal="left" wrapText="1" readingOrder="1"/>
    </xf>
    <xf numFmtId="0" fontId="7" fillId="0" borderId="34" xfId="1" applyNumberFormat="1" applyFont="1" applyFill="1" applyBorder="1" applyAlignment="1">
      <alignment horizontal="left" wrapText="1" readingOrder="1"/>
    </xf>
    <xf numFmtId="166" fontId="5" fillId="0" borderId="0" xfId="0" applyNumberFormat="1" applyFont="1" applyFill="1" applyBorder="1"/>
    <xf numFmtId="2" fontId="5" fillId="0" borderId="0" xfId="0" applyNumberFormat="1" applyFont="1" applyFill="1" applyBorder="1"/>
    <xf numFmtId="0" fontId="7" fillId="0" borderId="35" xfId="1" applyNumberFormat="1" applyFont="1" applyFill="1" applyBorder="1" applyAlignment="1">
      <alignment horizontal="left" wrapText="1" readingOrder="1"/>
    </xf>
    <xf numFmtId="0" fontId="9" fillId="0" borderId="0" xfId="0" applyFont="1" applyFill="1" applyBorder="1"/>
    <xf numFmtId="4" fontId="1" fillId="2" borderId="19" xfId="0" applyNumberFormat="1" applyFont="1" applyFill="1" applyBorder="1" applyAlignment="1">
      <alignment horizontal="right"/>
    </xf>
    <xf numFmtId="49" fontId="4" fillId="0" borderId="18" xfId="0" applyNumberFormat="1" applyFont="1" applyBorder="1" applyAlignment="1">
      <alignment horizontal="center" wrapText="1"/>
    </xf>
    <xf numFmtId="49" fontId="13" fillId="0" borderId="23" xfId="0" applyNumberFormat="1" applyFont="1" applyBorder="1" applyAlignment="1">
      <alignment horizontal="left" wrapText="1"/>
    </xf>
    <xf numFmtId="49" fontId="13" fillId="0" borderId="18" xfId="0" applyNumberFormat="1" applyFont="1" applyBorder="1" applyAlignment="1">
      <alignment horizontal="center" wrapText="1"/>
    </xf>
    <xf numFmtId="49" fontId="13" fillId="0" borderId="10" xfId="0" applyNumberFormat="1" applyFont="1" applyBorder="1" applyAlignment="1">
      <alignment horizontal="center"/>
    </xf>
    <xf numFmtId="4" fontId="13" fillId="0" borderId="20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/>
    </xf>
    <xf numFmtId="49" fontId="14" fillId="0" borderId="23" xfId="0" applyNumberFormat="1" applyFont="1" applyBorder="1" applyAlignment="1">
      <alignment horizontal="left" wrapText="1"/>
    </xf>
    <xf numFmtId="49" fontId="15" fillId="0" borderId="15" xfId="0" applyNumberFormat="1" applyFont="1" applyBorder="1" applyAlignment="1">
      <alignment horizontal="left" wrapText="1"/>
    </xf>
    <xf numFmtId="49" fontId="15" fillId="0" borderId="37" xfId="0" applyNumberFormat="1" applyFont="1" applyBorder="1" applyAlignment="1">
      <alignment horizontal="center" wrapText="1"/>
    </xf>
    <xf numFmtId="49" fontId="15" fillId="0" borderId="24" xfId="0" applyNumberFormat="1" applyFont="1" applyBorder="1" applyAlignment="1">
      <alignment horizontal="center"/>
    </xf>
    <xf numFmtId="4" fontId="14" fillId="0" borderId="14" xfId="0" applyNumberFormat="1" applyFont="1" applyBorder="1" applyAlignment="1">
      <alignment horizontal="right"/>
    </xf>
    <xf numFmtId="4" fontId="14" fillId="2" borderId="28" xfId="0" applyNumberFormat="1" applyFont="1" applyFill="1" applyBorder="1" applyAlignment="1">
      <alignment horizontal="right"/>
    </xf>
    <xf numFmtId="4" fontId="2" fillId="0" borderId="21" xfId="0" applyNumberFormat="1" applyFont="1" applyBorder="1"/>
    <xf numFmtId="0" fontId="16" fillId="0" borderId="0" xfId="0" applyFont="1" applyFill="1" applyBorder="1" applyAlignment="1">
      <alignment readingOrder="1"/>
    </xf>
    <xf numFmtId="0" fontId="16" fillId="0" borderId="0" xfId="0" applyFont="1" applyFill="1" applyBorder="1" applyAlignment="1"/>
    <xf numFmtId="0" fontId="18" fillId="0" borderId="0" xfId="0" applyFont="1" applyFill="1" applyBorder="1"/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30" xfId="0" applyNumberFormat="1" applyFont="1" applyBorder="1" applyAlignment="1">
      <alignment horizontal="left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0" fontId="7" fillId="0" borderId="35" xfId="1" applyNumberFormat="1" applyFont="1" applyFill="1" applyBorder="1" applyAlignment="1">
      <alignment horizontal="center" vertical="center" wrapText="1" readingOrder="1"/>
    </xf>
    <xf numFmtId="0" fontId="5" fillId="0" borderId="48" xfId="1" applyNumberFormat="1" applyFont="1" applyFill="1" applyBorder="1" applyAlignment="1">
      <alignment vertical="top" wrapText="1"/>
    </xf>
    <xf numFmtId="0" fontId="5" fillId="0" borderId="38" xfId="1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0" fontId="7" fillId="0" borderId="34" xfId="1" applyNumberFormat="1" applyFont="1" applyFill="1" applyBorder="1" applyAlignment="1">
      <alignment horizontal="center" vertical="center" wrapText="1" readingOrder="1"/>
    </xf>
    <xf numFmtId="0" fontId="5" fillId="0" borderId="50" xfId="1" applyNumberFormat="1" applyFont="1" applyFill="1" applyBorder="1" applyAlignment="1">
      <alignment vertical="top" wrapText="1"/>
    </xf>
    <xf numFmtId="0" fontId="5" fillId="0" borderId="46" xfId="1" applyNumberFormat="1" applyFont="1" applyFill="1" applyBorder="1" applyAlignment="1">
      <alignment vertical="top" wrapText="1"/>
    </xf>
    <xf numFmtId="0" fontId="7" fillId="0" borderId="51" xfId="1" applyNumberFormat="1" applyFont="1" applyFill="1" applyBorder="1" applyAlignment="1">
      <alignment horizontal="center" vertical="center" wrapText="1" readingOrder="1"/>
    </xf>
    <xf numFmtId="0" fontId="7" fillId="0" borderId="52" xfId="1" applyNumberFormat="1" applyFont="1" applyFill="1" applyBorder="1" applyAlignment="1">
      <alignment horizontal="center" vertical="center" wrapText="1" readingOrder="1"/>
    </xf>
    <xf numFmtId="4" fontId="7" fillId="0" borderId="35" xfId="1" applyNumberFormat="1" applyFont="1" applyFill="1" applyBorder="1" applyAlignment="1">
      <alignment horizontal="right" wrapText="1" readingOrder="1"/>
    </xf>
    <xf numFmtId="4" fontId="8" fillId="0" borderId="48" xfId="1" applyNumberFormat="1" applyFont="1" applyFill="1" applyBorder="1" applyAlignment="1">
      <alignment vertical="top" wrapText="1"/>
    </xf>
    <xf numFmtId="4" fontId="8" fillId="0" borderId="38" xfId="1" applyNumberFormat="1" applyFont="1" applyFill="1" applyBorder="1" applyAlignment="1">
      <alignment vertical="top" wrapText="1"/>
    </xf>
    <xf numFmtId="4" fontId="7" fillId="0" borderId="36" xfId="1" applyNumberFormat="1" applyFont="1" applyFill="1" applyBorder="1" applyAlignment="1">
      <alignment horizontal="right" wrapText="1" readingOrder="1"/>
    </xf>
    <xf numFmtId="4" fontId="8" fillId="0" borderId="47" xfId="1" applyNumberFormat="1" applyFont="1" applyFill="1" applyBorder="1" applyAlignment="1">
      <alignment vertical="top" wrapText="1"/>
    </xf>
    <xf numFmtId="4" fontId="8" fillId="0" borderId="49" xfId="1" applyNumberFormat="1" applyFont="1" applyFill="1" applyBorder="1" applyAlignment="1">
      <alignment vertical="top" wrapText="1"/>
    </xf>
    <xf numFmtId="166" fontId="7" fillId="0" borderId="36" xfId="1" applyNumberFormat="1" applyFont="1" applyFill="1" applyBorder="1" applyAlignment="1">
      <alignment horizontal="right" wrapText="1" readingOrder="1"/>
    </xf>
    <xf numFmtId="0" fontId="8" fillId="0" borderId="49" xfId="1" applyNumberFormat="1" applyFont="1" applyFill="1" applyBorder="1" applyAlignment="1">
      <alignment vertical="top" wrapText="1"/>
    </xf>
    <xf numFmtId="0" fontId="7" fillId="0" borderId="36" xfId="1" applyNumberFormat="1" applyFont="1" applyFill="1" applyBorder="1" applyAlignment="1">
      <alignment horizontal="center" wrapText="1" readingOrder="1"/>
    </xf>
    <xf numFmtId="0" fontId="8" fillId="0" borderId="47" xfId="1" applyNumberFormat="1" applyFont="1" applyFill="1" applyBorder="1" applyAlignment="1">
      <alignment vertical="top" wrapText="1"/>
    </xf>
    <xf numFmtId="0" fontId="7" fillId="0" borderId="35" xfId="1" applyNumberFormat="1" applyFont="1" applyFill="1" applyBorder="1" applyAlignment="1">
      <alignment horizontal="center" wrapText="1" readingOrder="1"/>
    </xf>
    <xf numFmtId="0" fontId="8" fillId="0" borderId="38" xfId="1" applyNumberFormat="1" applyFont="1" applyFill="1" applyBorder="1" applyAlignment="1">
      <alignment vertical="top" wrapText="1"/>
    </xf>
    <xf numFmtId="0" fontId="8" fillId="0" borderId="48" xfId="1" applyNumberFormat="1" applyFont="1" applyFill="1" applyBorder="1" applyAlignment="1">
      <alignment vertical="top" wrapText="1"/>
    </xf>
    <xf numFmtId="0" fontId="7" fillId="0" borderId="35" xfId="1" applyNumberFormat="1" applyFont="1" applyFill="1" applyBorder="1" applyAlignment="1">
      <alignment horizontal="right" wrapText="1" readingOrder="1"/>
    </xf>
    <xf numFmtId="0" fontId="11" fillId="0" borderId="46" xfId="0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7" fillId="0" borderId="46" xfId="1" applyNumberFormat="1" applyFont="1" applyFill="1" applyBorder="1" applyAlignment="1">
      <alignment horizontal="center" vertical="top" wrapText="1" readingOrder="1"/>
    </xf>
    <xf numFmtId="0" fontId="11" fillId="0" borderId="46" xfId="1" applyNumberFormat="1" applyFont="1" applyFill="1" applyBorder="1" applyAlignment="1">
      <alignment vertical="top" wrapText="1"/>
    </xf>
    <xf numFmtId="0" fontId="5" fillId="0" borderId="47" xfId="1" applyNumberFormat="1" applyFont="1" applyFill="1" applyBorder="1" applyAlignment="1">
      <alignment vertical="top" wrapText="1"/>
    </xf>
    <xf numFmtId="0" fontId="10" fillId="0" borderId="47" xfId="1" applyNumberFormat="1" applyFont="1" applyFill="1" applyBorder="1" applyAlignment="1">
      <alignment horizontal="center" wrapText="1" readingOrder="1"/>
    </xf>
    <xf numFmtId="0" fontId="17" fillId="0" borderId="47" xfId="1" applyNumberFormat="1" applyFont="1" applyFill="1" applyBorder="1" applyAlignment="1">
      <alignment wrapText="1"/>
    </xf>
  </cellXfs>
  <cellStyles count="2">
    <cellStyle name="Normal" xfId="1"/>
    <cellStyle name="Обычный" xfId="0" builtinId="0"/>
  </cellStyles>
  <dxfs count="2"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zoomScaleNormal="100" workbookViewId="0">
      <selection activeCell="F20" sqref="F20"/>
    </sheetView>
  </sheetViews>
  <sheetFormatPr defaultRowHeight="12.75"/>
  <cols>
    <col min="1" max="1" width="51.85546875" customWidth="1"/>
    <col min="2" max="2" width="6.42578125" customWidth="1"/>
    <col min="3" max="3" width="21.85546875" customWidth="1"/>
    <col min="4" max="4" width="18.140625" customWidth="1"/>
    <col min="5" max="6" width="17.42578125" customWidth="1"/>
    <col min="9" max="9" width="16" bestFit="1" customWidth="1"/>
  </cols>
  <sheetData>
    <row r="1" spans="1:6" ht="15">
      <c r="A1" s="106"/>
      <c r="B1" s="106"/>
      <c r="C1" s="106"/>
      <c r="D1" s="106"/>
      <c r="E1" s="3"/>
      <c r="F1" s="4"/>
    </row>
    <row r="2" spans="1:6" ht="15.75" thickBot="1">
      <c r="A2" s="106" t="s">
        <v>170</v>
      </c>
      <c r="B2" s="106"/>
      <c r="C2" s="106"/>
      <c r="D2" s="106"/>
      <c r="E2" s="27"/>
      <c r="F2" s="10" t="s">
        <v>147</v>
      </c>
    </row>
    <row r="3" spans="1:6">
      <c r="A3" s="2"/>
      <c r="B3" s="2"/>
      <c r="C3" s="2"/>
      <c r="D3" s="1"/>
      <c r="E3" s="72" t="s">
        <v>153</v>
      </c>
      <c r="F3" s="7" t="s">
        <v>160</v>
      </c>
    </row>
    <row r="4" spans="1:6">
      <c r="A4" s="107" t="s">
        <v>173</v>
      </c>
      <c r="B4" s="107"/>
      <c r="C4" s="107"/>
      <c r="D4" s="107"/>
      <c r="E4" s="31" t="s">
        <v>152</v>
      </c>
      <c r="F4" s="20" t="s">
        <v>174</v>
      </c>
    </row>
    <row r="5" spans="1:6">
      <c r="A5" s="2"/>
      <c r="B5" s="2"/>
      <c r="C5" s="2"/>
      <c r="D5" s="1"/>
      <c r="E5" s="31" t="s">
        <v>150</v>
      </c>
      <c r="F5" s="23" t="s">
        <v>176</v>
      </c>
    </row>
    <row r="6" spans="1:6">
      <c r="A6" s="6" t="s">
        <v>165</v>
      </c>
      <c r="B6" s="108" t="s">
        <v>103</v>
      </c>
      <c r="C6" s="109"/>
      <c r="D6" s="109"/>
      <c r="E6" s="31" t="s">
        <v>166</v>
      </c>
      <c r="F6" s="23" t="s">
        <v>102</v>
      </c>
    </row>
    <row r="7" spans="1:6" ht="23.25" customHeight="1">
      <c r="A7" s="6" t="s">
        <v>158</v>
      </c>
      <c r="B7" s="110" t="s">
        <v>104</v>
      </c>
      <c r="C7" s="110"/>
      <c r="D7" s="110"/>
      <c r="E7" s="31" t="s">
        <v>171</v>
      </c>
      <c r="F7" s="32" t="s">
        <v>31</v>
      </c>
    </row>
    <row r="8" spans="1:6">
      <c r="A8" s="6" t="s">
        <v>100</v>
      </c>
      <c r="B8" s="6"/>
      <c r="C8" s="6"/>
      <c r="D8" s="5"/>
      <c r="E8" s="31"/>
      <c r="F8" s="8" t="s">
        <v>172</v>
      </c>
    </row>
    <row r="9" spans="1:6" ht="13.5" thickBot="1">
      <c r="A9" s="6" t="s">
        <v>175</v>
      </c>
      <c r="B9" s="6"/>
      <c r="C9" s="15"/>
      <c r="D9" s="5"/>
      <c r="E9" s="31" t="s">
        <v>151</v>
      </c>
      <c r="F9" s="9" t="s">
        <v>144</v>
      </c>
    </row>
    <row r="10" spans="1:6" ht="15.75" thickBot="1">
      <c r="A10" s="99" t="s">
        <v>163</v>
      </c>
      <c r="B10" s="99"/>
      <c r="C10" s="99"/>
      <c r="D10" s="99"/>
      <c r="E10" s="22"/>
      <c r="F10" s="11"/>
    </row>
    <row r="11" spans="1:6">
      <c r="A11" s="100" t="s">
        <v>148</v>
      </c>
      <c r="B11" s="103" t="s">
        <v>155</v>
      </c>
      <c r="C11" s="103" t="s">
        <v>167</v>
      </c>
      <c r="D11" s="111" t="s">
        <v>161</v>
      </c>
      <c r="E11" s="111" t="s">
        <v>156</v>
      </c>
      <c r="F11" s="114" t="s">
        <v>159</v>
      </c>
    </row>
    <row r="12" spans="1:6">
      <c r="A12" s="101"/>
      <c r="B12" s="104"/>
      <c r="C12" s="104"/>
      <c r="D12" s="112"/>
      <c r="E12" s="112"/>
      <c r="F12" s="115"/>
    </row>
    <row r="13" spans="1:6">
      <c r="A13" s="101"/>
      <c r="B13" s="104"/>
      <c r="C13" s="104"/>
      <c r="D13" s="112"/>
      <c r="E13" s="112"/>
      <c r="F13" s="115"/>
    </row>
    <row r="14" spans="1:6" ht="4.5" customHeight="1">
      <c r="A14" s="101"/>
      <c r="B14" s="104"/>
      <c r="C14" s="104"/>
      <c r="D14" s="112"/>
      <c r="E14" s="112"/>
      <c r="F14" s="115"/>
    </row>
    <row r="15" spans="1:6" ht="3.75" hidden="1" customHeight="1">
      <c r="A15" s="101"/>
      <c r="B15" s="104"/>
      <c r="C15" s="104"/>
      <c r="D15" s="112"/>
      <c r="E15" s="112"/>
      <c r="F15" s="115"/>
    </row>
    <row r="16" spans="1:6" ht="4.5" hidden="1" customHeight="1">
      <c r="A16" s="101"/>
      <c r="B16" s="104"/>
      <c r="C16" s="104"/>
      <c r="D16" s="112"/>
      <c r="E16" s="112"/>
      <c r="F16" s="115"/>
    </row>
    <row r="17" spans="1:6" hidden="1">
      <c r="A17" s="102"/>
      <c r="B17" s="105"/>
      <c r="C17" s="105"/>
      <c r="D17" s="113"/>
      <c r="E17" s="113"/>
      <c r="F17" s="116"/>
    </row>
    <row r="18" spans="1:6" ht="13.5" thickBot="1">
      <c r="A18" s="16">
        <v>1</v>
      </c>
      <c r="B18" s="17">
        <v>2</v>
      </c>
      <c r="C18" s="21">
        <v>3</v>
      </c>
      <c r="D18" s="18" t="s">
        <v>145</v>
      </c>
      <c r="E18" s="30" t="s">
        <v>146</v>
      </c>
      <c r="F18" s="19" t="s">
        <v>157</v>
      </c>
    </row>
    <row r="19" spans="1:6" ht="15">
      <c r="A19" s="90" t="s">
        <v>149</v>
      </c>
      <c r="B19" s="91" t="s">
        <v>154</v>
      </c>
      <c r="C19" s="92" t="s">
        <v>178</v>
      </c>
      <c r="D19" s="93">
        <f>D21+D53</f>
        <v>5657400</v>
      </c>
      <c r="E19" s="94">
        <f>E21+E53</f>
        <v>1278792.44</v>
      </c>
      <c r="F19" s="93">
        <f>D19-E19</f>
        <v>4378607.5600000005</v>
      </c>
    </row>
    <row r="20" spans="1:6">
      <c r="A20" s="42" t="s">
        <v>179</v>
      </c>
      <c r="B20" s="36"/>
      <c r="C20" s="57"/>
      <c r="D20" s="38"/>
      <c r="E20" s="82"/>
      <c r="F20" s="40"/>
    </row>
    <row r="21" spans="1:6">
      <c r="A21" s="89" t="s">
        <v>181</v>
      </c>
      <c r="B21" s="83" t="s">
        <v>154</v>
      </c>
      <c r="C21" s="86" t="s">
        <v>182</v>
      </c>
      <c r="D21" s="67">
        <f>D22+D25+D31+D39+D42+D46+D50</f>
        <v>2225400</v>
      </c>
      <c r="E21" s="67">
        <f>E22+E25+E31+E39+E42+E46+E50</f>
        <v>417123.14</v>
      </c>
      <c r="F21" s="67">
        <f>F22+F25+F31+F39+F42+F46+F50</f>
        <v>1808276.8599999999</v>
      </c>
    </row>
    <row r="22" spans="1:6">
      <c r="A22" s="84" t="s">
        <v>183</v>
      </c>
      <c r="B22" s="85" t="s">
        <v>154</v>
      </c>
      <c r="C22" s="86" t="s">
        <v>184</v>
      </c>
      <c r="D22" s="87">
        <f t="shared" ref="D22:F23" si="0">D23</f>
        <v>379800</v>
      </c>
      <c r="E22" s="87">
        <f t="shared" si="0"/>
        <v>36690.160000000003</v>
      </c>
      <c r="F22" s="88">
        <f t="shared" si="0"/>
        <v>343109.83999999997</v>
      </c>
    </row>
    <row r="23" spans="1:6">
      <c r="A23" s="43" t="s">
        <v>185</v>
      </c>
      <c r="B23" s="37" t="s">
        <v>154</v>
      </c>
      <c r="C23" s="58" t="s">
        <v>186</v>
      </c>
      <c r="D23" s="39">
        <f t="shared" si="0"/>
        <v>379800</v>
      </c>
      <c r="E23" s="39">
        <f t="shared" si="0"/>
        <v>36690.160000000003</v>
      </c>
      <c r="F23" s="41">
        <f t="shared" si="0"/>
        <v>343109.83999999997</v>
      </c>
    </row>
    <row r="24" spans="1:6" ht="56.25">
      <c r="A24" s="70" t="s">
        <v>187</v>
      </c>
      <c r="B24" s="37" t="s">
        <v>154</v>
      </c>
      <c r="C24" s="58" t="s">
        <v>188</v>
      </c>
      <c r="D24" s="39">
        <v>379800</v>
      </c>
      <c r="E24" s="39">
        <v>36690.160000000003</v>
      </c>
      <c r="F24" s="41">
        <f>D24-E24</f>
        <v>343109.83999999997</v>
      </c>
    </row>
    <row r="25" spans="1:6" ht="24">
      <c r="A25" s="84" t="s">
        <v>189</v>
      </c>
      <c r="B25" s="85" t="s">
        <v>154</v>
      </c>
      <c r="C25" s="86" t="s">
        <v>190</v>
      </c>
      <c r="D25" s="87">
        <f>D26</f>
        <v>414600</v>
      </c>
      <c r="E25" s="87">
        <f>E26</f>
        <v>91158.99</v>
      </c>
      <c r="F25" s="88">
        <f>F26</f>
        <v>323441.00999999995</v>
      </c>
    </row>
    <row r="26" spans="1:6" ht="22.5">
      <c r="A26" s="43" t="s">
        <v>191</v>
      </c>
      <c r="B26" s="37" t="s">
        <v>154</v>
      </c>
      <c r="C26" s="58" t="s">
        <v>192</v>
      </c>
      <c r="D26" s="39">
        <f>D27+D28+D29</f>
        <v>414600</v>
      </c>
      <c r="E26" s="39">
        <f>E27+E28+E29+E30</f>
        <v>91158.99</v>
      </c>
      <c r="F26" s="41">
        <f>F27+F28+F29+F30</f>
        <v>323441.00999999995</v>
      </c>
    </row>
    <row r="27" spans="1:6" ht="48" customHeight="1">
      <c r="A27" s="43" t="s">
        <v>193</v>
      </c>
      <c r="B27" s="37" t="s">
        <v>154</v>
      </c>
      <c r="C27" s="58" t="s">
        <v>194</v>
      </c>
      <c r="D27" s="39">
        <v>144500</v>
      </c>
      <c r="E27" s="39">
        <v>31708.86</v>
      </c>
      <c r="F27" s="41">
        <f>D27-E27</f>
        <v>112791.14</v>
      </c>
    </row>
    <row r="28" spans="1:6" ht="57.75" customHeight="1">
      <c r="A28" s="70" t="s">
        <v>195</v>
      </c>
      <c r="B28" s="37" t="s">
        <v>154</v>
      </c>
      <c r="C28" s="58" t="s">
        <v>196</v>
      </c>
      <c r="D28" s="39">
        <v>2900</v>
      </c>
      <c r="E28" s="39">
        <v>553.91999999999996</v>
      </c>
      <c r="F28" s="41">
        <f>D28-E28</f>
        <v>2346.08</v>
      </c>
    </row>
    <row r="29" spans="1:6" ht="45" customHeight="1">
      <c r="A29" s="43" t="s">
        <v>197</v>
      </c>
      <c r="B29" s="37" t="s">
        <v>154</v>
      </c>
      <c r="C29" s="58" t="s">
        <v>198</v>
      </c>
      <c r="D29" s="39">
        <v>267200</v>
      </c>
      <c r="E29" s="39">
        <v>64597.51</v>
      </c>
      <c r="F29" s="41">
        <f>D29-E29</f>
        <v>202602.49</v>
      </c>
    </row>
    <row r="30" spans="1:6" ht="43.5" customHeight="1">
      <c r="A30" s="43" t="s">
        <v>199</v>
      </c>
      <c r="B30" s="37" t="s">
        <v>154</v>
      </c>
      <c r="C30" s="58" t="s">
        <v>200</v>
      </c>
      <c r="D30" s="39"/>
      <c r="E30" s="39">
        <v>-5701.3</v>
      </c>
      <c r="F30" s="41">
        <f>D30-E30</f>
        <v>5701.3</v>
      </c>
    </row>
    <row r="31" spans="1:6">
      <c r="A31" s="84" t="s">
        <v>201</v>
      </c>
      <c r="B31" s="85" t="s">
        <v>154</v>
      </c>
      <c r="C31" s="86" t="s">
        <v>202</v>
      </c>
      <c r="D31" s="87">
        <f>D32+D34</f>
        <v>1255600</v>
      </c>
      <c r="E31" s="87">
        <f>E32+E34</f>
        <v>264791.07</v>
      </c>
      <c r="F31" s="88">
        <f>D31-E31</f>
        <v>990808.92999999993</v>
      </c>
    </row>
    <row r="32" spans="1:6">
      <c r="A32" s="43" t="s">
        <v>82</v>
      </c>
      <c r="B32" s="37" t="s">
        <v>154</v>
      </c>
      <c r="C32" s="58" t="s">
        <v>89</v>
      </c>
      <c r="D32" s="39">
        <f>D33</f>
        <v>31100</v>
      </c>
      <c r="E32" s="39">
        <f>E33</f>
        <v>315.89</v>
      </c>
      <c r="F32" s="41">
        <f>F33</f>
        <v>30784.11</v>
      </c>
    </row>
    <row r="33" spans="1:6" ht="33.75">
      <c r="A33" s="43" t="s">
        <v>83</v>
      </c>
      <c r="B33" s="37" t="s">
        <v>154</v>
      </c>
      <c r="C33" s="58" t="s">
        <v>90</v>
      </c>
      <c r="D33" s="39">
        <v>31100</v>
      </c>
      <c r="E33" s="39">
        <v>315.89</v>
      </c>
      <c r="F33" s="41">
        <f>D33-E33</f>
        <v>30784.11</v>
      </c>
    </row>
    <row r="34" spans="1:6">
      <c r="A34" s="84" t="s">
        <v>84</v>
      </c>
      <c r="B34" s="85" t="s">
        <v>154</v>
      </c>
      <c r="C34" s="86" t="s">
        <v>91</v>
      </c>
      <c r="D34" s="87">
        <f>D35+D37</f>
        <v>1224500</v>
      </c>
      <c r="E34" s="87">
        <f>E35+E37</f>
        <v>264475.18</v>
      </c>
      <c r="F34" s="88">
        <f>D34-E34</f>
        <v>960024.82000000007</v>
      </c>
    </row>
    <row r="35" spans="1:6">
      <c r="A35" s="43" t="s">
        <v>85</v>
      </c>
      <c r="B35" s="37" t="s">
        <v>154</v>
      </c>
      <c r="C35" s="58" t="s">
        <v>92</v>
      </c>
      <c r="D35" s="39">
        <f>D36</f>
        <v>506000</v>
      </c>
      <c r="E35" s="39">
        <f>E36</f>
        <v>264404.8</v>
      </c>
      <c r="F35" s="41">
        <f>F36</f>
        <v>241595.2</v>
      </c>
    </row>
    <row r="36" spans="1:6" ht="22.5">
      <c r="A36" s="43" t="s">
        <v>86</v>
      </c>
      <c r="B36" s="37" t="s">
        <v>154</v>
      </c>
      <c r="C36" s="58" t="s">
        <v>93</v>
      </c>
      <c r="D36" s="39">
        <v>506000</v>
      </c>
      <c r="E36" s="39">
        <v>264404.8</v>
      </c>
      <c r="F36" s="41">
        <f>D36-E36</f>
        <v>241595.2</v>
      </c>
    </row>
    <row r="37" spans="1:6">
      <c r="A37" s="43" t="s">
        <v>87</v>
      </c>
      <c r="B37" s="37" t="s">
        <v>154</v>
      </c>
      <c r="C37" s="58" t="s">
        <v>94</v>
      </c>
      <c r="D37" s="39">
        <f>D38</f>
        <v>718500</v>
      </c>
      <c r="E37" s="39">
        <f>E38</f>
        <v>70.38</v>
      </c>
      <c r="F37" s="41">
        <f>F38</f>
        <v>718429.62</v>
      </c>
    </row>
    <row r="38" spans="1:6" ht="22.5">
      <c r="A38" s="43" t="s">
        <v>88</v>
      </c>
      <c r="B38" s="37" t="s">
        <v>154</v>
      </c>
      <c r="C38" s="58" t="s">
        <v>95</v>
      </c>
      <c r="D38" s="39">
        <v>718500</v>
      </c>
      <c r="E38" s="39">
        <v>70.38</v>
      </c>
      <c r="F38" s="41">
        <f>D38-E38</f>
        <v>718429.62</v>
      </c>
    </row>
    <row r="39" spans="1:6">
      <c r="A39" s="84" t="s">
        <v>203</v>
      </c>
      <c r="B39" s="85" t="s">
        <v>154</v>
      </c>
      <c r="C39" s="86" t="s">
        <v>204</v>
      </c>
      <c r="D39" s="87">
        <f>D40</f>
        <v>500</v>
      </c>
      <c r="E39" s="87">
        <f>E40</f>
        <v>0</v>
      </c>
      <c r="F39" s="88">
        <f>D39-E39</f>
        <v>500</v>
      </c>
    </row>
    <row r="40" spans="1:6" ht="33.75">
      <c r="A40" s="43" t="s">
        <v>78</v>
      </c>
      <c r="B40" s="37" t="s">
        <v>154</v>
      </c>
      <c r="C40" s="58" t="s">
        <v>80</v>
      </c>
      <c r="D40" s="39">
        <f>D41</f>
        <v>500</v>
      </c>
      <c r="E40" s="39">
        <f>E41</f>
        <v>0</v>
      </c>
      <c r="F40" s="41">
        <f>F41</f>
        <v>500</v>
      </c>
    </row>
    <row r="41" spans="1:6" ht="48.75" customHeight="1">
      <c r="A41" s="43" t="s">
        <v>79</v>
      </c>
      <c r="B41" s="37" t="s">
        <v>154</v>
      </c>
      <c r="C41" s="58" t="s">
        <v>81</v>
      </c>
      <c r="D41" s="39">
        <v>500</v>
      </c>
      <c r="E41" s="39"/>
      <c r="F41" s="41">
        <f>D41-E41</f>
        <v>500</v>
      </c>
    </row>
    <row r="42" spans="1:6" ht="36">
      <c r="A42" s="84" t="s">
        <v>205</v>
      </c>
      <c r="B42" s="85" t="s">
        <v>154</v>
      </c>
      <c r="C42" s="86" t="s">
        <v>206</v>
      </c>
      <c r="D42" s="87">
        <f t="shared" ref="D42:E44" si="1">D43</f>
        <v>123500</v>
      </c>
      <c r="E42" s="87">
        <f t="shared" si="1"/>
        <v>18812</v>
      </c>
      <c r="F42" s="88">
        <f>D42-E42</f>
        <v>104688</v>
      </c>
    </row>
    <row r="43" spans="1:6" ht="57" customHeight="1">
      <c r="A43" s="70" t="s">
        <v>207</v>
      </c>
      <c r="B43" s="37" t="s">
        <v>154</v>
      </c>
      <c r="C43" s="58" t="s">
        <v>208</v>
      </c>
      <c r="D43" s="39">
        <f t="shared" si="1"/>
        <v>123500</v>
      </c>
      <c r="E43" s="39">
        <f t="shared" si="1"/>
        <v>18812</v>
      </c>
      <c r="F43" s="41">
        <f>F44</f>
        <v>104688</v>
      </c>
    </row>
    <row r="44" spans="1:6" ht="56.25">
      <c r="A44" s="70" t="s">
        <v>209</v>
      </c>
      <c r="B44" s="37" t="s">
        <v>154</v>
      </c>
      <c r="C44" s="58" t="s">
        <v>210</v>
      </c>
      <c r="D44" s="39">
        <f t="shared" si="1"/>
        <v>123500</v>
      </c>
      <c r="E44" s="39">
        <f t="shared" si="1"/>
        <v>18812</v>
      </c>
      <c r="F44" s="41">
        <f>F45</f>
        <v>104688</v>
      </c>
    </row>
    <row r="45" spans="1:6" ht="56.25">
      <c r="A45" s="70" t="s">
        <v>76</v>
      </c>
      <c r="B45" s="37" t="s">
        <v>154</v>
      </c>
      <c r="C45" s="58" t="s">
        <v>77</v>
      </c>
      <c r="D45" s="39">
        <v>123500</v>
      </c>
      <c r="E45" s="39">
        <v>18812</v>
      </c>
      <c r="F45" s="41">
        <f>D45-E45</f>
        <v>104688</v>
      </c>
    </row>
    <row r="46" spans="1:6" ht="24">
      <c r="A46" s="84" t="s">
        <v>211</v>
      </c>
      <c r="B46" s="85" t="s">
        <v>154</v>
      </c>
      <c r="C46" s="86" t="s">
        <v>212</v>
      </c>
      <c r="D46" s="87">
        <f t="shared" ref="D46:F48" si="2">D47</f>
        <v>0</v>
      </c>
      <c r="E46" s="87">
        <f t="shared" si="2"/>
        <v>5670.92</v>
      </c>
      <c r="F46" s="88">
        <f t="shared" si="2"/>
        <v>-5670.92</v>
      </c>
    </row>
    <row r="47" spans="1:6">
      <c r="A47" s="43" t="s">
        <v>213</v>
      </c>
      <c r="B47" s="37" t="s">
        <v>154</v>
      </c>
      <c r="C47" s="58" t="s">
        <v>214</v>
      </c>
      <c r="D47" s="39">
        <f t="shared" si="2"/>
        <v>0</v>
      </c>
      <c r="E47" s="39">
        <f t="shared" si="2"/>
        <v>5670.92</v>
      </c>
      <c r="F47" s="41">
        <f t="shared" si="2"/>
        <v>-5670.92</v>
      </c>
    </row>
    <row r="48" spans="1:6" ht="22.5">
      <c r="A48" s="43" t="s">
        <v>215</v>
      </c>
      <c r="B48" s="37" t="s">
        <v>154</v>
      </c>
      <c r="C48" s="58" t="s">
        <v>123</v>
      </c>
      <c r="D48" s="39">
        <f t="shared" si="2"/>
        <v>0</v>
      </c>
      <c r="E48" s="39">
        <f t="shared" si="2"/>
        <v>5670.92</v>
      </c>
      <c r="F48" s="41">
        <f t="shared" si="2"/>
        <v>-5670.92</v>
      </c>
    </row>
    <row r="49" spans="1:6" ht="25.5" customHeight="1">
      <c r="A49" s="70" t="s">
        <v>121</v>
      </c>
      <c r="B49" s="37" t="s">
        <v>154</v>
      </c>
      <c r="C49" s="58" t="s">
        <v>122</v>
      </c>
      <c r="D49" s="39"/>
      <c r="E49" s="39">
        <v>5670.92</v>
      </c>
      <c r="F49" s="41">
        <f>D49-E49</f>
        <v>-5670.92</v>
      </c>
    </row>
    <row r="50" spans="1:6">
      <c r="A50" s="84" t="s">
        <v>216</v>
      </c>
      <c r="B50" s="85" t="s">
        <v>154</v>
      </c>
      <c r="C50" s="86" t="s">
        <v>217</v>
      </c>
      <c r="D50" s="87">
        <f t="shared" ref="D50:F51" si="3">D51</f>
        <v>51400</v>
      </c>
      <c r="E50" s="87">
        <f t="shared" si="3"/>
        <v>0</v>
      </c>
      <c r="F50" s="88">
        <f t="shared" si="3"/>
        <v>51400</v>
      </c>
    </row>
    <row r="51" spans="1:6" ht="22.5">
      <c r="A51" s="70" t="s">
        <v>119</v>
      </c>
      <c r="B51" s="37" t="s">
        <v>154</v>
      </c>
      <c r="C51" s="58" t="s">
        <v>120</v>
      </c>
      <c r="D51" s="39">
        <f t="shared" si="3"/>
        <v>51400</v>
      </c>
      <c r="E51" s="39">
        <f t="shared" si="3"/>
        <v>0</v>
      </c>
      <c r="F51" s="41">
        <f t="shared" si="3"/>
        <v>51400</v>
      </c>
    </row>
    <row r="52" spans="1:6" ht="33.75">
      <c r="A52" s="43" t="s">
        <v>117</v>
      </c>
      <c r="B52" s="37" t="s">
        <v>154</v>
      </c>
      <c r="C52" s="58" t="s">
        <v>118</v>
      </c>
      <c r="D52" s="39">
        <v>51400</v>
      </c>
      <c r="E52" s="39"/>
      <c r="F52" s="41">
        <f>D52-E52</f>
        <v>51400</v>
      </c>
    </row>
    <row r="53" spans="1:6">
      <c r="A53" s="84" t="s">
        <v>130</v>
      </c>
      <c r="B53" s="85" t="s">
        <v>154</v>
      </c>
      <c r="C53" s="86" t="s">
        <v>131</v>
      </c>
      <c r="D53" s="87">
        <f>D54</f>
        <v>3432000</v>
      </c>
      <c r="E53" s="87">
        <f>E54</f>
        <v>861669.3</v>
      </c>
      <c r="F53" s="88">
        <f>D53-E53</f>
        <v>2570330.7000000002</v>
      </c>
    </row>
    <row r="54" spans="1:6" ht="22.5">
      <c r="A54" s="43" t="s">
        <v>132</v>
      </c>
      <c r="B54" s="37" t="s">
        <v>154</v>
      </c>
      <c r="C54" s="58" t="s">
        <v>133</v>
      </c>
      <c r="D54" s="39">
        <f>D55+D59+D64</f>
        <v>3432000</v>
      </c>
      <c r="E54" s="39">
        <f>E55+E59+E64</f>
        <v>861669.3</v>
      </c>
      <c r="F54" s="41">
        <f>D54-E54</f>
        <v>2570330.7000000002</v>
      </c>
    </row>
    <row r="55" spans="1:6" ht="22.5">
      <c r="A55" s="64" t="s">
        <v>134</v>
      </c>
      <c r="B55" s="83" t="s">
        <v>154</v>
      </c>
      <c r="C55" s="66" t="s">
        <v>135</v>
      </c>
      <c r="D55" s="67">
        <f t="shared" ref="D55:E57" si="4">D56</f>
        <v>2937900</v>
      </c>
      <c r="E55" s="67">
        <f t="shared" si="4"/>
        <v>734500</v>
      </c>
      <c r="F55" s="68">
        <f>D55-E55</f>
        <v>2203400</v>
      </c>
    </row>
    <row r="56" spans="1:6">
      <c r="A56" s="43" t="s">
        <v>136</v>
      </c>
      <c r="B56" s="37" t="s">
        <v>154</v>
      </c>
      <c r="C56" s="58" t="s">
        <v>137</v>
      </c>
      <c r="D56" s="39">
        <f t="shared" si="4"/>
        <v>2937900</v>
      </c>
      <c r="E56" s="39">
        <f t="shared" si="4"/>
        <v>734500</v>
      </c>
      <c r="F56" s="41">
        <f>F57</f>
        <v>2203400</v>
      </c>
    </row>
    <row r="57" spans="1:6" ht="22.5">
      <c r="A57" s="43" t="s">
        <v>134</v>
      </c>
      <c r="B57" s="37" t="s">
        <v>154</v>
      </c>
      <c r="C57" s="58" t="s">
        <v>137</v>
      </c>
      <c r="D57" s="39">
        <f t="shared" si="4"/>
        <v>2937900</v>
      </c>
      <c r="E57" s="39">
        <f t="shared" si="4"/>
        <v>734500</v>
      </c>
      <c r="F57" s="41">
        <f>F58</f>
        <v>2203400</v>
      </c>
    </row>
    <row r="58" spans="1:6" ht="22.5">
      <c r="A58" s="43" t="s">
        <v>115</v>
      </c>
      <c r="B58" s="37" t="s">
        <v>154</v>
      </c>
      <c r="C58" s="58" t="s">
        <v>116</v>
      </c>
      <c r="D58" s="39">
        <v>2937900</v>
      </c>
      <c r="E58" s="39">
        <v>734500</v>
      </c>
      <c r="F58" s="41">
        <f>D58-E58</f>
        <v>2203400</v>
      </c>
    </row>
    <row r="59" spans="1:6" ht="22.5">
      <c r="A59" s="64" t="s">
        <v>138</v>
      </c>
      <c r="B59" s="83" t="s">
        <v>154</v>
      </c>
      <c r="C59" s="66" t="s">
        <v>139</v>
      </c>
      <c r="D59" s="67">
        <f>D60+D62</f>
        <v>70100</v>
      </c>
      <c r="E59" s="67">
        <f>E60+E62</f>
        <v>59600</v>
      </c>
      <c r="F59" s="68">
        <f>D59-E59</f>
        <v>10500</v>
      </c>
    </row>
    <row r="60" spans="1:6" ht="22.5">
      <c r="A60" s="43" t="s">
        <v>140</v>
      </c>
      <c r="B60" s="37" t="s">
        <v>154</v>
      </c>
      <c r="C60" s="58" t="s">
        <v>141</v>
      </c>
      <c r="D60" s="39">
        <f>D61</f>
        <v>69900</v>
      </c>
      <c r="E60" s="39">
        <f>E61</f>
        <v>59400</v>
      </c>
      <c r="F60" s="41">
        <f>F61</f>
        <v>10500</v>
      </c>
    </row>
    <row r="61" spans="1:6" ht="33.75">
      <c r="A61" s="43" t="s">
        <v>113</v>
      </c>
      <c r="B61" s="37" t="s">
        <v>154</v>
      </c>
      <c r="C61" s="58" t="s">
        <v>114</v>
      </c>
      <c r="D61" s="39">
        <v>69900</v>
      </c>
      <c r="E61" s="39">
        <v>59400</v>
      </c>
      <c r="F61" s="41">
        <f>D61-E61</f>
        <v>10500</v>
      </c>
    </row>
    <row r="62" spans="1:6" ht="22.5">
      <c r="A62" s="43" t="s">
        <v>109</v>
      </c>
      <c r="B62" s="37" t="s">
        <v>154</v>
      </c>
      <c r="C62" s="58" t="s">
        <v>112</v>
      </c>
      <c r="D62" s="39">
        <f>D63</f>
        <v>200</v>
      </c>
      <c r="E62" s="39">
        <f>E63</f>
        <v>200</v>
      </c>
      <c r="F62" s="41">
        <f>F63</f>
        <v>0</v>
      </c>
    </row>
    <row r="63" spans="1:6" ht="22.5">
      <c r="A63" s="43" t="s">
        <v>110</v>
      </c>
      <c r="B63" s="37" t="s">
        <v>154</v>
      </c>
      <c r="C63" s="58" t="s">
        <v>111</v>
      </c>
      <c r="D63" s="39">
        <v>200</v>
      </c>
      <c r="E63" s="39">
        <v>200</v>
      </c>
      <c r="F63" s="41">
        <f>D63-E63</f>
        <v>0</v>
      </c>
    </row>
    <row r="64" spans="1:6">
      <c r="A64" s="64" t="s">
        <v>142</v>
      </c>
      <c r="B64" s="83" t="s">
        <v>154</v>
      </c>
      <c r="C64" s="66" t="s">
        <v>143</v>
      </c>
      <c r="D64" s="67">
        <f>D65</f>
        <v>424000</v>
      </c>
      <c r="E64" s="67">
        <f>E65</f>
        <v>67569.3</v>
      </c>
      <c r="F64" s="68">
        <f>D64-E64</f>
        <v>356430.7</v>
      </c>
    </row>
    <row r="65" spans="1:6">
      <c r="A65" s="43" t="s">
        <v>106</v>
      </c>
      <c r="B65" s="37" t="s">
        <v>154</v>
      </c>
      <c r="C65" s="58" t="s">
        <v>107</v>
      </c>
      <c r="D65" s="39">
        <f>D66</f>
        <v>424000</v>
      </c>
      <c r="E65" s="39">
        <f>E66</f>
        <v>67569.3</v>
      </c>
      <c r="F65" s="41">
        <f>F66</f>
        <v>356430.7</v>
      </c>
    </row>
    <row r="66" spans="1:6" ht="22.5">
      <c r="A66" s="43" t="s">
        <v>105</v>
      </c>
      <c r="B66" s="37" t="s">
        <v>154</v>
      </c>
      <c r="C66" s="58" t="s">
        <v>108</v>
      </c>
      <c r="D66" s="39">
        <v>424000</v>
      </c>
      <c r="E66" s="39">
        <v>67569.3</v>
      </c>
      <c r="F66" s="41">
        <f>D66-E66</f>
        <v>356430.7</v>
      </c>
    </row>
  </sheetData>
  <mergeCells count="12">
    <mergeCell ref="E11:E17"/>
    <mergeCell ref="F11:F17"/>
    <mergeCell ref="A10:D10"/>
    <mergeCell ref="A11:A17"/>
    <mergeCell ref="B11:B17"/>
    <mergeCell ref="A1:D1"/>
    <mergeCell ref="A2:D2"/>
    <mergeCell ref="A4:D4"/>
    <mergeCell ref="B6:D6"/>
    <mergeCell ref="B7:D7"/>
    <mergeCell ref="C11:C17"/>
    <mergeCell ref="D11:D17"/>
  </mergeCells>
  <phoneticPr fontId="2" type="noConversion"/>
  <conditionalFormatting sqref="F19:F20 F22:F66">
    <cfRule type="cellIs" dxfId="1" priority="1" stopIfTrue="1" operator="equal">
      <formula>0</formula>
    </cfRule>
  </conditionalFormatting>
  <pageMargins left="0.70866141732283472" right="0.70866141732283472" top="0.55118110236220474" bottom="0.55118110236220474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63"/>
  <sheetViews>
    <sheetView showGridLines="0" topLeftCell="C1" workbookViewId="0">
      <selection activeCell="I64" sqref="I64"/>
    </sheetView>
  </sheetViews>
  <sheetFormatPr defaultRowHeight="12.75"/>
  <cols>
    <col min="1" max="1" width="79.85546875" customWidth="1"/>
    <col min="2" max="2" width="4.28515625" customWidth="1"/>
    <col min="3" max="3" width="22.28515625" customWidth="1"/>
    <col min="4" max="4" width="14.7109375" customWidth="1"/>
    <col min="5" max="5" width="14.28515625" customWidth="1"/>
    <col min="6" max="6" width="15.140625" customWidth="1"/>
  </cols>
  <sheetData>
    <row r="1" spans="1:6" ht="12.75" customHeight="1"/>
    <row r="2" spans="1:6" ht="15" customHeight="1">
      <c r="A2" s="99" t="s">
        <v>164</v>
      </c>
      <c r="B2" s="99"/>
      <c r="C2" s="99"/>
      <c r="D2" s="99"/>
      <c r="E2" s="22"/>
      <c r="F2" s="5" t="s">
        <v>162</v>
      </c>
    </row>
    <row r="3" spans="1:6" ht="13.5" customHeight="1" thickBot="1">
      <c r="A3" s="12"/>
      <c r="B3" s="12"/>
      <c r="C3" s="14"/>
      <c r="D3" s="13"/>
      <c r="E3" s="13"/>
      <c r="F3" s="13"/>
    </row>
    <row r="4" spans="1:6" ht="10.35" customHeight="1">
      <c r="A4" s="117" t="s">
        <v>148</v>
      </c>
      <c r="B4" s="103" t="s">
        <v>155</v>
      </c>
      <c r="C4" s="120" t="s">
        <v>168</v>
      </c>
      <c r="D4" s="111" t="s">
        <v>161</v>
      </c>
      <c r="E4" s="122" t="s">
        <v>156</v>
      </c>
      <c r="F4" s="114" t="s">
        <v>159</v>
      </c>
    </row>
    <row r="5" spans="1:6" ht="5.45" customHeight="1">
      <c r="A5" s="118"/>
      <c r="B5" s="104"/>
      <c r="C5" s="121"/>
      <c r="D5" s="112"/>
      <c r="E5" s="123"/>
      <c r="F5" s="115"/>
    </row>
    <row r="6" spans="1:6" ht="9.6" customHeight="1">
      <c r="A6" s="118"/>
      <c r="B6" s="104"/>
      <c r="C6" s="121"/>
      <c r="D6" s="112"/>
      <c r="E6" s="123"/>
      <c r="F6" s="115"/>
    </row>
    <row r="7" spans="1:6" ht="6" customHeight="1">
      <c r="A7" s="118"/>
      <c r="B7" s="104"/>
      <c r="C7" s="121"/>
      <c r="D7" s="112"/>
      <c r="E7" s="123"/>
      <c r="F7" s="115"/>
    </row>
    <row r="8" spans="1:6" ht="6.6" customHeight="1">
      <c r="A8" s="118"/>
      <c r="B8" s="104"/>
      <c r="C8" s="121"/>
      <c r="D8" s="112"/>
      <c r="E8" s="123"/>
      <c r="F8" s="115"/>
    </row>
    <row r="9" spans="1:6" ht="11.1" customHeight="1">
      <c r="A9" s="118"/>
      <c r="B9" s="104"/>
      <c r="C9" s="121"/>
      <c r="D9" s="112"/>
      <c r="E9" s="123"/>
      <c r="F9" s="115"/>
    </row>
    <row r="10" spans="1:6" ht="4.1500000000000004" hidden="1" customHeight="1">
      <c r="A10" s="118"/>
      <c r="B10" s="104"/>
      <c r="C10" s="54"/>
      <c r="D10" s="112"/>
      <c r="E10" s="24"/>
      <c r="F10" s="28"/>
    </row>
    <row r="11" spans="1:6" ht="13.15" hidden="1" customHeight="1">
      <c r="A11" s="119"/>
      <c r="B11" s="105"/>
      <c r="C11" s="55"/>
      <c r="D11" s="113"/>
      <c r="E11" s="26"/>
      <c r="F11" s="29"/>
    </row>
    <row r="12" spans="1:6" ht="13.5" customHeight="1" thickBot="1">
      <c r="A12" s="16">
        <v>1</v>
      </c>
      <c r="B12" s="17">
        <v>2</v>
      </c>
      <c r="C12" s="21">
        <v>3</v>
      </c>
      <c r="D12" s="18" t="s">
        <v>145</v>
      </c>
      <c r="E12" s="25" t="s">
        <v>146</v>
      </c>
      <c r="F12" s="19" t="s">
        <v>157</v>
      </c>
    </row>
    <row r="13" spans="1:6">
      <c r="A13" s="64" t="s">
        <v>218</v>
      </c>
      <c r="B13" s="65" t="s">
        <v>219</v>
      </c>
      <c r="C13" s="66" t="s">
        <v>220</v>
      </c>
      <c r="D13" s="67">
        <f>D15+D16+D17+D18+D19+D20+D21+D22+D23+D24+D25+D26+D27+D28+D29+D30+D31+D32+D33+D34+D35+D36+D37+D38+D39+D40+D41+D42+D43+D44+D45+D46+D47+D48+D49+D50+D51+D52+D53+D54+D55+D56+D57</f>
        <v>7765288.1499999994</v>
      </c>
      <c r="E13" s="67">
        <f>E15+E16+E17+E18+E19+E20+E21+E22+E23+E24+E25+E26+E27+E28+E29+E30+E31+E32+E33+E34+E35+E36+E37+E38+E39+E40+E41+E42+E43+E44+E45+E46+E47+E48+E49+E50+E51+E52+E53+E54+E55+E56+E57</f>
        <v>1698702.5799999998</v>
      </c>
      <c r="F13" s="68">
        <f>IF(OR(D13="-",E13=D13),"-",D13-IF(E13="-",0,E13))</f>
        <v>6066585.5699999994</v>
      </c>
    </row>
    <row r="14" spans="1:6">
      <c r="A14" s="69" t="s">
        <v>179</v>
      </c>
      <c r="B14" s="45"/>
      <c r="C14" s="59"/>
      <c r="D14" s="62"/>
      <c r="E14" s="46"/>
      <c r="F14" s="95">
        <f>F15+F16+F17+F18+F19+F20+F21+F22+F23+F24+F25+F26+F27+F29+F30+F32+F33+F34+F36+F37+F38+F39+F40+F41+F42+F43+F44+F45+F46+F47+F48+F49+F50+F51+F52+F53+F54+F55+F56+F57</f>
        <v>6066585.5700000012</v>
      </c>
    </row>
    <row r="15" spans="1:6">
      <c r="A15" s="34" t="s">
        <v>221</v>
      </c>
      <c r="B15" s="51" t="s">
        <v>219</v>
      </c>
      <c r="C15" s="56" t="s">
        <v>73</v>
      </c>
      <c r="D15" s="33">
        <v>555300</v>
      </c>
      <c r="E15" s="44">
        <v>131135.9</v>
      </c>
      <c r="F15" s="35">
        <f t="shared" ref="F15:F27" si="0">IF(OR(D15="-",E15=D15),"-",D15-IF(E15="-",0,E15))</f>
        <v>424164.1</v>
      </c>
    </row>
    <row r="16" spans="1:6" ht="22.5">
      <c r="A16" s="34" t="s">
        <v>222</v>
      </c>
      <c r="B16" s="51" t="s">
        <v>219</v>
      </c>
      <c r="C16" s="56" t="s">
        <v>74</v>
      </c>
      <c r="D16" s="33">
        <v>49200</v>
      </c>
      <c r="E16" s="44">
        <v>12279.6</v>
      </c>
      <c r="F16" s="35">
        <f t="shared" si="0"/>
        <v>36920.400000000001</v>
      </c>
    </row>
    <row r="17" spans="1:6" ht="22.5">
      <c r="A17" s="34" t="s">
        <v>223</v>
      </c>
      <c r="B17" s="51" t="s">
        <v>219</v>
      </c>
      <c r="C17" s="56" t="s">
        <v>75</v>
      </c>
      <c r="D17" s="33">
        <v>182600</v>
      </c>
      <c r="E17" s="44">
        <v>43311.44</v>
      </c>
      <c r="F17" s="35">
        <f t="shared" si="0"/>
        <v>139288.56</v>
      </c>
    </row>
    <row r="18" spans="1:6">
      <c r="A18" s="34" t="s">
        <v>221</v>
      </c>
      <c r="B18" s="51" t="s">
        <v>219</v>
      </c>
      <c r="C18" s="56" t="s">
        <v>228</v>
      </c>
      <c r="D18" s="33">
        <v>1486800</v>
      </c>
      <c r="E18" s="44">
        <v>369870.18</v>
      </c>
      <c r="F18" s="35">
        <f t="shared" si="0"/>
        <v>1116929.82</v>
      </c>
    </row>
    <row r="19" spans="1:6" ht="22.5">
      <c r="A19" s="34" t="s">
        <v>222</v>
      </c>
      <c r="B19" s="51" t="s">
        <v>219</v>
      </c>
      <c r="C19" s="56" t="s">
        <v>229</v>
      </c>
      <c r="D19" s="33">
        <v>156800</v>
      </c>
      <c r="E19" s="44">
        <v>39175.199999999997</v>
      </c>
      <c r="F19" s="35">
        <f t="shared" si="0"/>
        <v>117624.8</v>
      </c>
    </row>
    <row r="20" spans="1:6" ht="22.5">
      <c r="A20" s="34" t="s">
        <v>223</v>
      </c>
      <c r="B20" s="51" t="s">
        <v>219</v>
      </c>
      <c r="C20" s="56" t="s">
        <v>230</v>
      </c>
      <c r="D20" s="33">
        <v>496500</v>
      </c>
      <c r="E20" s="44">
        <v>123531.76</v>
      </c>
      <c r="F20" s="35">
        <f t="shared" si="0"/>
        <v>372968.24</v>
      </c>
    </row>
    <row r="21" spans="1:6" ht="22.5">
      <c r="A21" s="34" t="s">
        <v>222</v>
      </c>
      <c r="B21" s="51" t="s">
        <v>219</v>
      </c>
      <c r="C21" s="56" t="s">
        <v>126</v>
      </c>
      <c r="D21" s="33">
        <v>2100</v>
      </c>
      <c r="E21" s="44"/>
      <c r="F21" s="35">
        <f t="shared" si="0"/>
        <v>2100</v>
      </c>
    </row>
    <row r="22" spans="1:6">
      <c r="A22" s="34" t="s">
        <v>224</v>
      </c>
      <c r="B22" s="51" t="s">
        <v>219</v>
      </c>
      <c r="C22" s="56" t="s">
        <v>127</v>
      </c>
      <c r="D22" s="33">
        <v>972800</v>
      </c>
      <c r="E22" s="44">
        <v>172762.27</v>
      </c>
      <c r="F22" s="35">
        <f t="shared" si="0"/>
        <v>800037.73</v>
      </c>
    </row>
    <row r="23" spans="1:6">
      <c r="A23" s="34" t="s">
        <v>225</v>
      </c>
      <c r="B23" s="51" t="s">
        <v>219</v>
      </c>
      <c r="C23" s="56" t="s">
        <v>128</v>
      </c>
      <c r="D23" s="33">
        <v>2000</v>
      </c>
      <c r="E23" s="44">
        <v>230</v>
      </c>
      <c r="F23" s="35">
        <f t="shared" si="0"/>
        <v>1770</v>
      </c>
    </row>
    <row r="24" spans="1:6">
      <c r="A24" s="34" t="s">
        <v>226</v>
      </c>
      <c r="B24" s="51" t="s">
        <v>219</v>
      </c>
      <c r="C24" s="56" t="s">
        <v>129</v>
      </c>
      <c r="D24" s="33">
        <v>5000</v>
      </c>
      <c r="E24" s="44">
        <v>1282.51</v>
      </c>
      <c r="F24" s="35">
        <f t="shared" si="0"/>
        <v>3717.49</v>
      </c>
    </row>
    <row r="25" spans="1:6">
      <c r="A25" s="34" t="s">
        <v>224</v>
      </c>
      <c r="B25" s="51" t="s">
        <v>219</v>
      </c>
      <c r="C25" s="56" t="s">
        <v>33</v>
      </c>
      <c r="D25" s="33">
        <v>48000</v>
      </c>
      <c r="E25" s="44">
        <v>43394</v>
      </c>
      <c r="F25" s="35">
        <f t="shared" si="0"/>
        <v>4606</v>
      </c>
    </row>
    <row r="26" spans="1:6">
      <c r="A26" s="34" t="s">
        <v>224</v>
      </c>
      <c r="B26" s="51" t="s">
        <v>219</v>
      </c>
      <c r="C26" s="56" t="s">
        <v>32</v>
      </c>
      <c r="D26" s="33">
        <v>11200</v>
      </c>
      <c r="E26" s="44">
        <v>11195.74</v>
      </c>
      <c r="F26" s="35">
        <f t="shared" si="0"/>
        <v>4.2600000000002183</v>
      </c>
    </row>
    <row r="27" spans="1:6">
      <c r="A27" s="34" t="s">
        <v>224</v>
      </c>
      <c r="B27" s="51" t="s">
        <v>219</v>
      </c>
      <c r="C27" s="56" t="s">
        <v>34</v>
      </c>
      <c r="D27" s="33">
        <v>30000</v>
      </c>
      <c r="E27" s="44"/>
      <c r="F27" s="35">
        <f t="shared" si="0"/>
        <v>30000</v>
      </c>
    </row>
    <row r="28" spans="1:6">
      <c r="A28" s="34" t="s">
        <v>224</v>
      </c>
      <c r="B28" s="51" t="s">
        <v>219</v>
      </c>
      <c r="C28" s="56" t="s">
        <v>35</v>
      </c>
      <c r="D28" s="33">
        <v>200</v>
      </c>
      <c r="E28" s="44">
        <v>200</v>
      </c>
      <c r="F28" s="35" t="str">
        <f t="shared" ref="F28:F61" si="1">IF(OR(D28="-",E28=D28),"-",D28-IF(E28="-",0,E28))</f>
        <v>-</v>
      </c>
    </row>
    <row r="29" spans="1:6">
      <c r="A29" s="34" t="s">
        <v>226</v>
      </c>
      <c r="B29" s="51" t="s">
        <v>219</v>
      </c>
      <c r="C29" s="56" t="s">
        <v>36</v>
      </c>
      <c r="D29" s="33">
        <v>165900</v>
      </c>
      <c r="E29" s="44"/>
      <c r="F29" s="35">
        <f t="shared" si="1"/>
        <v>165900</v>
      </c>
    </row>
    <row r="30" spans="1:6">
      <c r="A30" s="34" t="s">
        <v>37</v>
      </c>
      <c r="B30" s="51" t="s">
        <v>219</v>
      </c>
      <c r="C30" s="56" t="s">
        <v>38</v>
      </c>
      <c r="D30" s="33">
        <v>200000</v>
      </c>
      <c r="E30" s="44"/>
      <c r="F30" s="35">
        <f t="shared" si="1"/>
        <v>200000</v>
      </c>
    </row>
    <row r="31" spans="1:6">
      <c r="A31" s="34" t="s">
        <v>227</v>
      </c>
      <c r="B31" s="51" t="s">
        <v>219</v>
      </c>
      <c r="C31" s="56" t="s">
        <v>39</v>
      </c>
      <c r="D31" s="33">
        <v>6000</v>
      </c>
      <c r="E31" s="44">
        <v>6000</v>
      </c>
      <c r="F31" s="35" t="str">
        <f t="shared" si="1"/>
        <v>-</v>
      </c>
    </row>
    <row r="32" spans="1:6">
      <c r="A32" s="34" t="s">
        <v>224</v>
      </c>
      <c r="B32" s="51" t="s">
        <v>219</v>
      </c>
      <c r="C32" s="56" t="s">
        <v>40</v>
      </c>
      <c r="D32" s="33">
        <v>13000</v>
      </c>
      <c r="E32" s="44">
        <v>4923</v>
      </c>
      <c r="F32" s="35">
        <f t="shared" si="1"/>
        <v>8077</v>
      </c>
    </row>
    <row r="33" spans="1:6">
      <c r="A33" s="34" t="s">
        <v>224</v>
      </c>
      <c r="B33" s="51" t="s">
        <v>219</v>
      </c>
      <c r="C33" s="56" t="s">
        <v>41</v>
      </c>
      <c r="D33" s="33">
        <v>12000</v>
      </c>
      <c r="E33" s="44">
        <v>2000</v>
      </c>
      <c r="F33" s="35">
        <f t="shared" si="1"/>
        <v>10000</v>
      </c>
    </row>
    <row r="34" spans="1:6">
      <c r="A34" s="34" t="s">
        <v>224</v>
      </c>
      <c r="B34" s="51" t="s">
        <v>219</v>
      </c>
      <c r="C34" s="56" t="s">
        <v>42</v>
      </c>
      <c r="D34" s="33">
        <v>153420.68</v>
      </c>
      <c r="E34" s="44"/>
      <c r="F34" s="35">
        <f t="shared" si="1"/>
        <v>153420.68</v>
      </c>
    </row>
    <row r="35" spans="1:6">
      <c r="A35" s="34" t="s">
        <v>224</v>
      </c>
      <c r="B35" s="51" t="s">
        <v>219</v>
      </c>
      <c r="C35" s="56" t="s">
        <v>43</v>
      </c>
      <c r="D35" s="33">
        <v>4000</v>
      </c>
      <c r="E35" s="44">
        <v>4000</v>
      </c>
      <c r="F35" s="35" t="str">
        <f t="shared" si="1"/>
        <v>-</v>
      </c>
    </row>
    <row r="36" spans="1:6">
      <c r="A36" s="34" t="s">
        <v>224</v>
      </c>
      <c r="B36" s="51" t="s">
        <v>219</v>
      </c>
      <c r="C36" s="56" t="s">
        <v>44</v>
      </c>
      <c r="D36" s="33">
        <v>19000</v>
      </c>
      <c r="E36" s="44"/>
      <c r="F36" s="35">
        <f t="shared" si="1"/>
        <v>19000</v>
      </c>
    </row>
    <row r="37" spans="1:6">
      <c r="A37" s="34" t="s">
        <v>221</v>
      </c>
      <c r="B37" s="51" t="s">
        <v>219</v>
      </c>
      <c r="C37" s="56" t="s">
        <v>45</v>
      </c>
      <c r="D37" s="33">
        <v>53700</v>
      </c>
      <c r="E37" s="44">
        <v>16683.099999999999</v>
      </c>
      <c r="F37" s="35">
        <f t="shared" si="1"/>
        <v>37016.9</v>
      </c>
    </row>
    <row r="38" spans="1:6" ht="22.5">
      <c r="A38" s="34" t="s">
        <v>223</v>
      </c>
      <c r="B38" s="51" t="s">
        <v>219</v>
      </c>
      <c r="C38" s="56" t="s">
        <v>46</v>
      </c>
      <c r="D38" s="33">
        <v>16200</v>
      </c>
      <c r="E38" s="44">
        <v>5038.26</v>
      </c>
      <c r="F38" s="35">
        <f t="shared" si="1"/>
        <v>11161.74</v>
      </c>
    </row>
    <row r="39" spans="1:6">
      <c r="A39" s="34" t="s">
        <v>142</v>
      </c>
      <c r="B39" s="51" t="s">
        <v>219</v>
      </c>
      <c r="C39" s="56" t="s">
        <v>47</v>
      </c>
      <c r="D39" s="33">
        <v>33200</v>
      </c>
      <c r="E39" s="44">
        <v>11400</v>
      </c>
      <c r="F39" s="35">
        <f t="shared" si="1"/>
        <v>21800</v>
      </c>
    </row>
    <row r="40" spans="1:6">
      <c r="A40" s="34" t="s">
        <v>224</v>
      </c>
      <c r="B40" s="51" t="s">
        <v>219</v>
      </c>
      <c r="C40" s="56" t="s">
        <v>48</v>
      </c>
      <c r="D40" s="33">
        <v>10800</v>
      </c>
      <c r="E40" s="44">
        <v>10311.9</v>
      </c>
      <c r="F40" s="35">
        <f t="shared" si="1"/>
        <v>488.10000000000036</v>
      </c>
    </row>
    <row r="41" spans="1:6">
      <c r="A41" s="34" t="s">
        <v>224</v>
      </c>
      <c r="B41" s="51" t="s">
        <v>219</v>
      </c>
      <c r="C41" s="56" t="s">
        <v>49</v>
      </c>
      <c r="D41" s="33">
        <v>376300</v>
      </c>
      <c r="E41" s="44">
        <v>199953.36</v>
      </c>
      <c r="F41" s="35">
        <f t="shared" si="1"/>
        <v>176346.64</v>
      </c>
    </row>
    <row r="42" spans="1:6">
      <c r="A42" s="34" t="s">
        <v>224</v>
      </c>
      <c r="B42" s="51" t="s">
        <v>219</v>
      </c>
      <c r="C42" s="56" t="s">
        <v>50</v>
      </c>
      <c r="D42" s="33">
        <v>345267.47</v>
      </c>
      <c r="E42" s="44">
        <v>38217</v>
      </c>
      <c r="F42" s="35">
        <f t="shared" si="1"/>
        <v>307050.46999999997</v>
      </c>
    </row>
    <row r="43" spans="1:6">
      <c r="A43" s="34" t="s">
        <v>224</v>
      </c>
      <c r="B43" s="51" t="s">
        <v>219</v>
      </c>
      <c r="C43" s="56" t="s">
        <v>51</v>
      </c>
      <c r="D43" s="33">
        <v>50000</v>
      </c>
      <c r="E43" s="44"/>
      <c r="F43" s="35">
        <f t="shared" si="1"/>
        <v>50000</v>
      </c>
    </row>
    <row r="44" spans="1:6">
      <c r="A44" s="34" t="s">
        <v>224</v>
      </c>
      <c r="B44" s="51" t="s">
        <v>219</v>
      </c>
      <c r="C44" s="56" t="s">
        <v>52</v>
      </c>
      <c r="D44" s="33">
        <v>20000</v>
      </c>
      <c r="E44" s="44"/>
      <c r="F44" s="35">
        <f t="shared" si="1"/>
        <v>20000</v>
      </c>
    </row>
    <row r="45" spans="1:6" ht="22.5">
      <c r="A45" s="34" t="s">
        <v>53</v>
      </c>
      <c r="B45" s="51" t="s">
        <v>219</v>
      </c>
      <c r="C45" s="56" t="s">
        <v>54</v>
      </c>
      <c r="D45" s="33">
        <v>14700</v>
      </c>
      <c r="E45" s="44">
        <v>3676.05</v>
      </c>
      <c r="F45" s="35">
        <f t="shared" si="1"/>
        <v>11023.95</v>
      </c>
    </row>
    <row r="46" spans="1:6" ht="22.5">
      <c r="A46" s="34" t="s">
        <v>53</v>
      </c>
      <c r="B46" s="51" t="s">
        <v>219</v>
      </c>
      <c r="C46" s="56" t="s">
        <v>55</v>
      </c>
      <c r="D46" s="33">
        <v>405000</v>
      </c>
      <c r="E46" s="44">
        <v>67569.3</v>
      </c>
      <c r="F46" s="35">
        <f t="shared" si="1"/>
        <v>337430.7</v>
      </c>
    </row>
    <row r="47" spans="1:6">
      <c r="A47" s="34" t="s">
        <v>224</v>
      </c>
      <c r="B47" s="51" t="s">
        <v>219</v>
      </c>
      <c r="C47" s="56" t="s">
        <v>56</v>
      </c>
      <c r="D47" s="33">
        <v>15000</v>
      </c>
      <c r="E47" s="44"/>
      <c r="F47" s="35">
        <f t="shared" si="1"/>
        <v>15000</v>
      </c>
    </row>
    <row r="48" spans="1:6">
      <c r="A48" s="34" t="s">
        <v>224</v>
      </c>
      <c r="B48" s="51" t="s">
        <v>219</v>
      </c>
      <c r="C48" s="56" t="s">
        <v>57</v>
      </c>
      <c r="D48" s="33">
        <v>5000</v>
      </c>
      <c r="E48" s="44"/>
      <c r="F48" s="35">
        <f t="shared" si="1"/>
        <v>5000</v>
      </c>
    </row>
    <row r="49" spans="1:6">
      <c r="A49" s="34" t="s">
        <v>224</v>
      </c>
      <c r="B49" s="51" t="s">
        <v>219</v>
      </c>
      <c r="C49" s="56" t="s">
        <v>58</v>
      </c>
      <c r="D49" s="33">
        <v>163500</v>
      </c>
      <c r="E49" s="44">
        <v>30631.63</v>
      </c>
      <c r="F49" s="35">
        <f t="shared" si="1"/>
        <v>132868.37</v>
      </c>
    </row>
    <row r="50" spans="1:6">
      <c r="A50" s="34" t="s">
        <v>224</v>
      </c>
      <c r="B50" s="51" t="s">
        <v>219</v>
      </c>
      <c r="C50" s="56" t="s">
        <v>59</v>
      </c>
      <c r="D50" s="33">
        <v>235000</v>
      </c>
      <c r="E50" s="44">
        <v>27000</v>
      </c>
      <c r="F50" s="35">
        <f t="shared" si="1"/>
        <v>208000</v>
      </c>
    </row>
    <row r="51" spans="1:6">
      <c r="A51" s="34" t="s">
        <v>224</v>
      </c>
      <c r="B51" s="51" t="s">
        <v>219</v>
      </c>
      <c r="C51" s="56" t="s">
        <v>60</v>
      </c>
      <c r="D51" s="33">
        <v>18800</v>
      </c>
      <c r="E51" s="44"/>
      <c r="F51" s="35">
        <f t="shared" si="1"/>
        <v>18800</v>
      </c>
    </row>
    <row r="52" spans="1:6">
      <c r="A52" s="34" t="s">
        <v>224</v>
      </c>
      <c r="B52" s="51" t="s">
        <v>219</v>
      </c>
      <c r="C52" s="56" t="s">
        <v>61</v>
      </c>
      <c r="D52" s="33">
        <v>4400</v>
      </c>
      <c r="E52" s="44"/>
      <c r="F52" s="35">
        <f t="shared" si="1"/>
        <v>4400</v>
      </c>
    </row>
    <row r="53" spans="1:6">
      <c r="A53" s="34" t="s">
        <v>142</v>
      </c>
      <c r="B53" s="51" t="s">
        <v>219</v>
      </c>
      <c r="C53" s="56" t="s">
        <v>62</v>
      </c>
      <c r="D53" s="33">
        <v>48800</v>
      </c>
      <c r="E53" s="44">
        <v>12300</v>
      </c>
      <c r="F53" s="35">
        <f t="shared" si="1"/>
        <v>36500</v>
      </c>
    </row>
    <row r="54" spans="1:6">
      <c r="A54" s="71" t="s">
        <v>63</v>
      </c>
      <c r="B54" s="51" t="s">
        <v>219</v>
      </c>
      <c r="C54" s="56" t="s">
        <v>64</v>
      </c>
      <c r="D54" s="33">
        <v>110000</v>
      </c>
      <c r="E54" s="44">
        <v>26407.38</v>
      </c>
      <c r="F54" s="35">
        <f t="shared" si="1"/>
        <v>83592.62</v>
      </c>
    </row>
    <row r="55" spans="1:6" ht="22.5">
      <c r="A55" s="34" t="s">
        <v>124</v>
      </c>
      <c r="B55" s="51" t="s">
        <v>219</v>
      </c>
      <c r="C55" s="56" t="s">
        <v>65</v>
      </c>
      <c r="D55" s="33">
        <v>1207800</v>
      </c>
      <c r="E55" s="44">
        <v>272600</v>
      </c>
      <c r="F55" s="35">
        <f t="shared" si="1"/>
        <v>935200</v>
      </c>
    </row>
    <row r="56" spans="1:6">
      <c r="A56" s="34" t="s">
        <v>125</v>
      </c>
      <c r="B56" s="51" t="s">
        <v>219</v>
      </c>
      <c r="C56" s="56" t="s">
        <v>66</v>
      </c>
      <c r="D56" s="33">
        <v>14700</v>
      </c>
      <c r="E56" s="44">
        <v>11623</v>
      </c>
      <c r="F56" s="35">
        <f t="shared" si="1"/>
        <v>3077</v>
      </c>
    </row>
    <row r="57" spans="1:6">
      <c r="A57" s="34" t="s">
        <v>125</v>
      </c>
      <c r="B57" s="51" t="s">
        <v>219</v>
      </c>
      <c r="C57" s="56" t="s">
        <v>67</v>
      </c>
      <c r="D57" s="33">
        <v>45300</v>
      </c>
      <c r="E57" s="44"/>
      <c r="F57" s="35">
        <f t="shared" si="1"/>
        <v>45300</v>
      </c>
    </row>
    <row r="58" spans="1:6">
      <c r="A58" s="34"/>
      <c r="B58" s="51"/>
      <c r="C58" s="56"/>
      <c r="D58" s="33"/>
      <c r="E58" s="44"/>
      <c r="F58" s="35" t="str">
        <f t="shared" si="1"/>
        <v>-</v>
      </c>
    </row>
    <row r="59" spans="1:6">
      <c r="A59" s="34"/>
      <c r="B59" s="51"/>
      <c r="C59" s="56"/>
      <c r="D59" s="33"/>
      <c r="E59" s="44"/>
      <c r="F59" s="35" t="str">
        <f t="shared" si="1"/>
        <v>-</v>
      </c>
    </row>
    <row r="60" spans="1:6">
      <c r="A60" s="34"/>
      <c r="B60" s="51"/>
      <c r="C60" s="56"/>
      <c r="D60" s="33"/>
      <c r="E60" s="44"/>
      <c r="F60" s="35" t="str">
        <f t="shared" si="1"/>
        <v>-</v>
      </c>
    </row>
    <row r="61" spans="1:6" ht="13.5" thickBot="1">
      <c r="A61" s="34"/>
      <c r="B61" s="51"/>
      <c r="C61" s="56"/>
      <c r="D61" s="33"/>
      <c r="E61" s="44"/>
      <c r="F61" s="35" t="str">
        <f t="shared" si="1"/>
        <v>-</v>
      </c>
    </row>
    <row r="62" spans="1:6" ht="9" customHeight="1" thickBot="1">
      <c r="A62" s="53"/>
      <c r="B62" s="52"/>
      <c r="C62" s="60"/>
      <c r="D62" s="63"/>
      <c r="E62" s="52"/>
      <c r="F62" s="52"/>
    </row>
    <row r="63" spans="1:6" ht="13.5" customHeight="1" thickBot="1">
      <c r="A63" s="50" t="s">
        <v>0</v>
      </c>
      <c r="B63" s="47" t="s">
        <v>1</v>
      </c>
      <c r="C63" s="61" t="s">
        <v>220</v>
      </c>
      <c r="D63" s="48">
        <f ca="1">Доходы!D19-Расходы!D13</f>
        <v>-2107888.1499999994</v>
      </c>
      <c r="E63" s="48">
        <f ca="1">Доходы!E19-Расходы!E13</f>
        <v>-419910.1399999999</v>
      </c>
      <c r="F63" s="49" t="s">
        <v>2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phoneticPr fontId="2" type="noConversion"/>
  <conditionalFormatting sqref="E63:F63 E15:F61 F1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4</v>
      </c>
      <c r="B1" s="1" t="s">
        <v>145</v>
      </c>
    </row>
    <row r="2" spans="1:2">
      <c r="A2" t="s">
        <v>5</v>
      </c>
      <c r="B2" s="1" t="s">
        <v>6</v>
      </c>
    </row>
    <row r="3" spans="1:2">
      <c r="A3" t="s">
        <v>7</v>
      </c>
      <c r="B3" s="1" t="s">
        <v>8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5"/>
  <sheetViews>
    <sheetView topLeftCell="A2" zoomScaleNormal="100" workbookViewId="0">
      <selection activeCell="H21" sqref="H21"/>
    </sheetView>
  </sheetViews>
  <sheetFormatPr defaultRowHeight="15"/>
  <cols>
    <col min="1" max="1" width="63" style="73" customWidth="1"/>
    <col min="2" max="2" width="4" style="73" customWidth="1"/>
    <col min="3" max="3" width="1.7109375" style="73" customWidth="1"/>
    <col min="4" max="4" width="15.28515625" style="73" customWidth="1"/>
    <col min="5" max="5" width="5.140625" style="73" customWidth="1"/>
    <col min="6" max="6" width="0.5703125" style="73" customWidth="1"/>
    <col min="7" max="7" width="11.28515625" style="73" customWidth="1"/>
    <col min="8" max="8" width="3.140625" style="73" customWidth="1"/>
    <col min="9" max="9" width="2" style="73" customWidth="1"/>
    <col min="10" max="10" width="13.140625" style="73" customWidth="1"/>
    <col min="11" max="11" width="1.28515625" style="73" customWidth="1"/>
    <col min="12" max="12" width="0.5703125" style="73" customWidth="1"/>
    <col min="13" max="13" width="7.5703125" style="73" customWidth="1"/>
    <col min="14" max="14" width="6.85546875" style="73" customWidth="1"/>
    <col min="15" max="15" width="0" style="73" hidden="1" customWidth="1"/>
    <col min="16" max="16" width="0.42578125" style="73" customWidth="1"/>
    <col min="17" max="17" width="16.42578125" style="73" bestFit="1" customWidth="1"/>
    <col min="18" max="18" width="16.140625" style="73" bestFit="1" customWidth="1"/>
    <col min="19" max="19" width="9.140625" style="73"/>
    <col min="20" max="20" width="16.7109375" style="73" customWidth="1"/>
    <col min="21" max="16384" width="9.140625" style="73"/>
  </cols>
  <sheetData>
    <row r="1" spans="1:18" ht="0.6" customHeight="1"/>
    <row r="2" spans="1:18" ht="15.75" customHeight="1">
      <c r="A2" s="127" t="s">
        <v>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8" ht="2.85" customHeight="1"/>
    <row r="4" spans="1:18" ht="62.65" customHeight="1">
      <c r="A4" s="74" t="s">
        <v>10</v>
      </c>
      <c r="B4" s="128" t="s">
        <v>155</v>
      </c>
      <c r="C4" s="129"/>
      <c r="D4" s="128" t="s">
        <v>169</v>
      </c>
      <c r="E4" s="130"/>
      <c r="F4" s="129"/>
      <c r="G4" s="128" t="s">
        <v>161</v>
      </c>
      <c r="H4" s="130"/>
      <c r="I4" s="129"/>
      <c r="J4" s="128" t="s">
        <v>156</v>
      </c>
      <c r="K4" s="130"/>
      <c r="L4" s="129"/>
      <c r="M4" s="131" t="s">
        <v>159</v>
      </c>
      <c r="N4" s="129"/>
    </row>
    <row r="5" spans="1:18" ht="16.7" customHeight="1">
      <c r="A5" s="75" t="s">
        <v>177</v>
      </c>
      <c r="B5" s="124" t="s">
        <v>11</v>
      </c>
      <c r="C5" s="126"/>
      <c r="D5" s="124" t="s">
        <v>6</v>
      </c>
      <c r="E5" s="125"/>
      <c r="F5" s="126"/>
      <c r="G5" s="124" t="s">
        <v>145</v>
      </c>
      <c r="H5" s="125"/>
      <c r="I5" s="126"/>
      <c r="J5" s="124" t="s">
        <v>146</v>
      </c>
      <c r="K5" s="125"/>
      <c r="L5" s="126"/>
      <c r="M5" s="132" t="s">
        <v>157</v>
      </c>
      <c r="N5" s="126"/>
    </row>
    <row r="6" spans="1:18">
      <c r="A6" s="76" t="s">
        <v>12</v>
      </c>
      <c r="B6" s="141" t="s">
        <v>3</v>
      </c>
      <c r="C6" s="140"/>
      <c r="D6" s="141" t="s">
        <v>13</v>
      </c>
      <c r="E6" s="142"/>
      <c r="F6" s="140"/>
      <c r="G6" s="136">
        <f>G7</f>
        <v>2107888.1500000004</v>
      </c>
      <c r="H6" s="137"/>
      <c r="I6" s="138"/>
      <c r="J6" s="136">
        <f>J7</f>
        <v>419910.14000000013</v>
      </c>
      <c r="K6" s="137"/>
      <c r="L6" s="138"/>
      <c r="M6" s="139">
        <f>G6-J6</f>
        <v>1687978.0100000002</v>
      </c>
      <c r="N6" s="140"/>
    </row>
    <row r="7" spans="1:18">
      <c r="A7" s="77" t="s">
        <v>15</v>
      </c>
      <c r="B7" s="143">
        <v>700</v>
      </c>
      <c r="C7" s="144"/>
      <c r="D7" s="143" t="s">
        <v>14</v>
      </c>
      <c r="E7" s="145"/>
      <c r="F7" s="144"/>
      <c r="G7" s="133">
        <f>G8</f>
        <v>2107888.1500000004</v>
      </c>
      <c r="H7" s="134"/>
      <c r="I7" s="135"/>
      <c r="J7" s="133">
        <f>J8</f>
        <v>419910.14000000013</v>
      </c>
      <c r="K7" s="134"/>
      <c r="L7" s="135"/>
      <c r="M7" s="146" t="s">
        <v>180</v>
      </c>
      <c r="N7" s="144"/>
      <c r="R7" s="78"/>
    </row>
    <row r="8" spans="1:18">
      <c r="A8" s="77" t="s">
        <v>16</v>
      </c>
      <c r="B8" s="143">
        <v>700</v>
      </c>
      <c r="C8" s="144"/>
      <c r="D8" s="143" t="s">
        <v>17</v>
      </c>
      <c r="E8" s="145"/>
      <c r="F8" s="144"/>
      <c r="G8" s="133">
        <f>G12+G16</f>
        <v>2107888.1500000004</v>
      </c>
      <c r="H8" s="134"/>
      <c r="I8" s="135"/>
      <c r="J8" s="133">
        <f>J12+J16</f>
        <v>419910.14000000013</v>
      </c>
      <c r="K8" s="134"/>
      <c r="L8" s="135"/>
      <c r="M8" s="146" t="s">
        <v>180</v>
      </c>
      <c r="N8" s="144"/>
      <c r="Q8" s="79"/>
    </row>
    <row r="9" spans="1:18">
      <c r="A9" s="77" t="s">
        <v>18</v>
      </c>
      <c r="B9" s="143">
        <v>710</v>
      </c>
      <c r="C9" s="144"/>
      <c r="D9" s="143" t="s">
        <v>19</v>
      </c>
      <c r="E9" s="145"/>
      <c r="F9" s="144"/>
      <c r="G9" s="133">
        <f>G10</f>
        <v>-5657400</v>
      </c>
      <c r="H9" s="134"/>
      <c r="I9" s="135"/>
      <c r="J9" s="133">
        <f>J10</f>
        <v>-1280108.42</v>
      </c>
      <c r="K9" s="134"/>
      <c r="L9" s="135"/>
      <c r="M9" s="143" t="s">
        <v>178</v>
      </c>
      <c r="N9" s="144"/>
      <c r="Q9" s="79"/>
    </row>
    <row r="10" spans="1:18">
      <c r="A10" s="77" t="s">
        <v>20</v>
      </c>
      <c r="B10" s="143">
        <v>710</v>
      </c>
      <c r="C10" s="144"/>
      <c r="D10" s="143" t="s">
        <v>21</v>
      </c>
      <c r="E10" s="145"/>
      <c r="F10" s="144"/>
      <c r="G10" s="133">
        <f>G11</f>
        <v>-5657400</v>
      </c>
      <c r="H10" s="134"/>
      <c r="I10" s="135"/>
      <c r="J10" s="133">
        <f>J11</f>
        <v>-1280108.42</v>
      </c>
      <c r="K10" s="134"/>
      <c r="L10" s="135"/>
      <c r="M10" s="143" t="s">
        <v>178</v>
      </c>
      <c r="N10" s="144"/>
    </row>
    <row r="11" spans="1:18">
      <c r="A11" s="77" t="s">
        <v>22</v>
      </c>
      <c r="B11" s="143">
        <v>710</v>
      </c>
      <c r="C11" s="144"/>
      <c r="D11" s="143" t="s">
        <v>23</v>
      </c>
      <c r="E11" s="145"/>
      <c r="F11" s="144"/>
      <c r="G11" s="133">
        <f>G12</f>
        <v>-5657400</v>
      </c>
      <c r="H11" s="134"/>
      <c r="I11" s="135"/>
      <c r="J11" s="133">
        <f>J12</f>
        <v>-1280108.42</v>
      </c>
      <c r="K11" s="134"/>
      <c r="L11" s="135"/>
      <c r="M11" s="143" t="s">
        <v>178</v>
      </c>
      <c r="N11" s="144"/>
    </row>
    <row r="12" spans="1:18" ht="23.25">
      <c r="A12" s="77" t="s">
        <v>24</v>
      </c>
      <c r="B12" s="143">
        <v>710</v>
      </c>
      <c r="C12" s="144"/>
      <c r="D12" s="143" t="s">
        <v>72</v>
      </c>
      <c r="E12" s="145"/>
      <c r="F12" s="144"/>
      <c r="G12" s="133">
        <v>-5657400</v>
      </c>
      <c r="H12" s="134"/>
      <c r="I12" s="135"/>
      <c r="J12" s="133">
        <v>-1280108.42</v>
      </c>
      <c r="K12" s="134"/>
      <c r="L12" s="135"/>
      <c r="M12" s="143" t="s">
        <v>178</v>
      </c>
      <c r="N12" s="144"/>
    </row>
    <row r="13" spans="1:18">
      <c r="A13" s="77" t="s">
        <v>25</v>
      </c>
      <c r="B13" s="143">
        <v>720</v>
      </c>
      <c r="C13" s="144"/>
      <c r="D13" s="143" t="s">
        <v>26</v>
      </c>
      <c r="E13" s="145"/>
      <c r="F13" s="144"/>
      <c r="G13" s="133">
        <f>G14</f>
        <v>7765288.1500000004</v>
      </c>
      <c r="H13" s="134"/>
      <c r="I13" s="135"/>
      <c r="J13" s="133">
        <f>J14</f>
        <v>1700018.56</v>
      </c>
      <c r="K13" s="134"/>
      <c r="L13" s="135"/>
      <c r="M13" s="143" t="s">
        <v>178</v>
      </c>
      <c r="N13" s="144"/>
    </row>
    <row r="14" spans="1:18">
      <c r="A14" s="77" t="s">
        <v>27</v>
      </c>
      <c r="B14" s="143">
        <v>720</v>
      </c>
      <c r="C14" s="144"/>
      <c r="D14" s="143" t="s">
        <v>28</v>
      </c>
      <c r="E14" s="145"/>
      <c r="F14" s="144"/>
      <c r="G14" s="133">
        <f>G15</f>
        <v>7765288.1500000004</v>
      </c>
      <c r="H14" s="134"/>
      <c r="I14" s="135"/>
      <c r="J14" s="133">
        <f>J15</f>
        <v>1700018.56</v>
      </c>
      <c r="K14" s="134"/>
      <c r="L14" s="135"/>
      <c r="M14" s="143" t="s">
        <v>178</v>
      </c>
      <c r="N14" s="144"/>
    </row>
    <row r="15" spans="1:18">
      <c r="A15" s="77" t="s">
        <v>29</v>
      </c>
      <c r="B15" s="143">
        <v>720</v>
      </c>
      <c r="C15" s="144"/>
      <c r="D15" s="143" t="s">
        <v>30</v>
      </c>
      <c r="E15" s="145"/>
      <c r="F15" s="144"/>
      <c r="G15" s="133">
        <f>G16</f>
        <v>7765288.1500000004</v>
      </c>
      <c r="H15" s="134"/>
      <c r="I15" s="135"/>
      <c r="J15" s="133">
        <f>J16</f>
        <v>1700018.56</v>
      </c>
      <c r="K15" s="134"/>
      <c r="L15" s="135"/>
      <c r="M15" s="143" t="s">
        <v>178</v>
      </c>
      <c r="N15" s="144"/>
    </row>
    <row r="16" spans="1:18" ht="23.25">
      <c r="A16" s="80" t="s">
        <v>96</v>
      </c>
      <c r="B16" s="143">
        <v>720</v>
      </c>
      <c r="C16" s="144"/>
      <c r="D16" s="143" t="s">
        <v>97</v>
      </c>
      <c r="E16" s="145"/>
      <c r="F16" s="144"/>
      <c r="G16" s="133">
        <v>7765288.1500000004</v>
      </c>
      <c r="H16" s="134"/>
      <c r="I16" s="135"/>
      <c r="J16" s="133">
        <v>1700018.56</v>
      </c>
      <c r="K16" s="134"/>
      <c r="L16" s="135"/>
      <c r="M16" s="143" t="s">
        <v>178</v>
      </c>
      <c r="N16" s="144"/>
    </row>
    <row r="19" spans="1:14" ht="15.75">
      <c r="A19" s="96" t="s">
        <v>68</v>
      </c>
      <c r="B19" s="152"/>
      <c r="C19" s="152"/>
      <c r="D19" s="152"/>
      <c r="E19" s="152"/>
      <c r="F19" s="148" t="s">
        <v>172</v>
      </c>
      <c r="G19" s="149"/>
      <c r="H19" s="149"/>
      <c r="I19" s="153" t="s">
        <v>70</v>
      </c>
      <c r="J19" s="154"/>
      <c r="K19" s="154"/>
      <c r="L19" s="154"/>
      <c r="M19" s="154"/>
      <c r="N19" s="154"/>
    </row>
    <row r="20" spans="1:14" ht="12" customHeight="1">
      <c r="A20" s="81"/>
      <c r="B20" s="147" t="s">
        <v>98</v>
      </c>
      <c r="C20" s="147"/>
      <c r="D20" s="147"/>
      <c r="E20" s="147"/>
      <c r="F20" s="148" t="s">
        <v>172</v>
      </c>
      <c r="G20" s="149"/>
      <c r="H20" s="149"/>
      <c r="I20" s="150" t="s">
        <v>99</v>
      </c>
      <c r="J20" s="151"/>
      <c r="K20" s="151"/>
      <c r="L20" s="151"/>
      <c r="M20" s="151"/>
      <c r="N20" s="151"/>
    </row>
    <row r="21" spans="1:14">
      <c r="A21" s="81"/>
    </row>
    <row r="22" spans="1:14">
      <c r="A22" s="81"/>
    </row>
    <row r="23" spans="1:14" ht="15.75">
      <c r="A23" s="97" t="s">
        <v>69</v>
      </c>
      <c r="B23" s="152"/>
      <c r="C23" s="152"/>
      <c r="D23" s="152"/>
      <c r="E23" s="152"/>
      <c r="F23" s="148" t="s">
        <v>172</v>
      </c>
      <c r="G23" s="149"/>
      <c r="H23" s="149"/>
      <c r="I23" s="153" t="s">
        <v>71</v>
      </c>
      <c r="J23" s="154"/>
      <c r="K23" s="154"/>
      <c r="L23" s="154"/>
      <c r="M23" s="154"/>
      <c r="N23" s="154"/>
    </row>
    <row r="24" spans="1:14">
      <c r="B24" s="147" t="s">
        <v>98</v>
      </c>
      <c r="C24" s="147"/>
      <c r="D24" s="147"/>
      <c r="E24" s="147"/>
      <c r="F24" s="148" t="s">
        <v>172</v>
      </c>
      <c r="G24" s="149"/>
      <c r="H24" s="149"/>
      <c r="I24" s="150" t="s">
        <v>99</v>
      </c>
      <c r="J24" s="151"/>
      <c r="K24" s="151"/>
      <c r="L24" s="151"/>
      <c r="M24" s="151"/>
      <c r="N24" s="151"/>
    </row>
    <row r="25" spans="1:14">
      <c r="A25" s="98" t="s">
        <v>101</v>
      </c>
    </row>
  </sheetData>
  <mergeCells count="78">
    <mergeCell ref="B24:E24"/>
    <mergeCell ref="F24:H24"/>
    <mergeCell ref="I24:N24"/>
    <mergeCell ref="B23:E23"/>
    <mergeCell ref="F23:H23"/>
    <mergeCell ref="I23:N23"/>
    <mergeCell ref="B15:C15"/>
    <mergeCell ref="D15:F15"/>
    <mergeCell ref="G15:I15"/>
    <mergeCell ref="F19:H19"/>
    <mergeCell ref="I19:N19"/>
    <mergeCell ref="M15:N15"/>
    <mergeCell ref="G16:I16"/>
    <mergeCell ref="J16:L16"/>
    <mergeCell ref="B20:E20"/>
    <mergeCell ref="F20:H20"/>
    <mergeCell ref="I20:N20"/>
    <mergeCell ref="B14:C14"/>
    <mergeCell ref="D14:F14"/>
    <mergeCell ref="G14:I14"/>
    <mergeCell ref="M16:N16"/>
    <mergeCell ref="B16:C16"/>
    <mergeCell ref="D16:F16"/>
    <mergeCell ref="B19:E19"/>
    <mergeCell ref="M14:N14"/>
    <mergeCell ref="B13:C13"/>
    <mergeCell ref="D13:F13"/>
    <mergeCell ref="G13:I13"/>
    <mergeCell ref="M13:N13"/>
    <mergeCell ref="D10:F10"/>
    <mergeCell ref="G10:I10"/>
    <mergeCell ref="M12:N12"/>
    <mergeCell ref="M10:N10"/>
    <mergeCell ref="M11:N11"/>
    <mergeCell ref="D12:F12"/>
    <mergeCell ref="M8:N8"/>
    <mergeCell ref="B9:C9"/>
    <mergeCell ref="D9:F9"/>
    <mergeCell ref="G9:I9"/>
    <mergeCell ref="M9:N9"/>
    <mergeCell ref="B8:C8"/>
    <mergeCell ref="G12:I12"/>
    <mergeCell ref="G7:I7"/>
    <mergeCell ref="J7:L7"/>
    <mergeCell ref="M7:N7"/>
    <mergeCell ref="B12:C12"/>
    <mergeCell ref="D8:F8"/>
    <mergeCell ref="G8:I8"/>
    <mergeCell ref="B11:C11"/>
    <mergeCell ref="D11:F11"/>
    <mergeCell ref="G11:I11"/>
    <mergeCell ref="B10:C10"/>
    <mergeCell ref="J10:L10"/>
    <mergeCell ref="J11:L11"/>
    <mergeCell ref="J12:L12"/>
    <mergeCell ref="J14:L14"/>
    <mergeCell ref="J13:L13"/>
    <mergeCell ref="J15:L15"/>
    <mergeCell ref="B5:C5"/>
    <mergeCell ref="J9:L9"/>
    <mergeCell ref="J8:L8"/>
    <mergeCell ref="J6:L6"/>
    <mergeCell ref="M6:N6"/>
    <mergeCell ref="D6:F6"/>
    <mergeCell ref="G6:I6"/>
    <mergeCell ref="B6:C6"/>
    <mergeCell ref="B7:C7"/>
    <mergeCell ref="D7:F7"/>
    <mergeCell ref="D5:F5"/>
    <mergeCell ref="G5:I5"/>
    <mergeCell ref="A2:O2"/>
    <mergeCell ref="B4:C4"/>
    <mergeCell ref="D4:F4"/>
    <mergeCell ref="G4:I4"/>
    <mergeCell ref="J4:L4"/>
    <mergeCell ref="M4:N4"/>
    <mergeCell ref="J5:L5"/>
    <mergeCell ref="M5:N5"/>
  </mergeCells>
  <phoneticPr fontId="2" type="noConversion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Доходы</vt:lpstr>
      <vt:lpstr>Расходы</vt:lpstr>
      <vt:lpstr>ExportParams</vt:lpstr>
      <vt:lpstr>Источники</vt:lpstr>
      <vt:lpstr>EXPORT_PARAM_SRC_KIND</vt:lpstr>
      <vt:lpstr>EXPORT_SRC_CODE</vt:lpstr>
      <vt:lpstr>EXPORT_SRC_KIND</vt:lpstr>
      <vt:lpstr>Расходы!RBEGIN_1</vt:lpstr>
      <vt:lpstr>Расходы!REND_1</vt:lpstr>
      <vt:lpstr>Доходы!Заголовки_для_печати</vt:lpstr>
      <vt:lpstr>Расходы!Заголовки_для_печати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1</cp:lastModifiedBy>
  <cp:lastPrinted>2016-04-14T09:16:27Z</cp:lastPrinted>
  <dcterms:created xsi:type="dcterms:W3CDTF">1999-06-18T11:49:53Z</dcterms:created>
  <dcterms:modified xsi:type="dcterms:W3CDTF">2016-04-14T09:16:53Z</dcterms:modified>
</cp:coreProperties>
</file>